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EFF208DA-9196-4D5E-B561-ECB7EAB7D5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ноябрь" sheetId="34" r:id="rId1"/>
    <sheet name="октябрь (2)" sheetId="33" r:id="rId2"/>
    <sheet name="сентябрь" sheetId="32" r:id="rId3"/>
    <sheet name="июнь 2023 (3)" sheetId="30" r:id="rId4"/>
    <sheet name="Лист1" sheetId="31" r:id="rId5"/>
    <sheet name="май 2023 (2)" sheetId="29" r:id="rId6"/>
    <sheet name="март 2023" sheetId="28" r:id="rId7"/>
    <sheet name="декабрь 2022 " sheetId="27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0" i="34" l="1"/>
  <c r="M50" i="34"/>
  <c r="N49" i="34"/>
  <c r="M49" i="34"/>
  <c r="N48" i="34"/>
  <c r="L48" i="34"/>
  <c r="J48" i="34"/>
  <c r="M48" i="34" s="1"/>
  <c r="L47" i="34"/>
  <c r="N47" i="34" s="1"/>
  <c r="J47" i="34"/>
  <c r="N46" i="34"/>
  <c r="M46" i="34"/>
  <c r="L45" i="34"/>
  <c r="N45" i="34" s="1"/>
  <c r="J45" i="34"/>
  <c r="N44" i="34"/>
  <c r="M44" i="34"/>
  <c r="L43" i="34"/>
  <c r="N43" i="34" s="1"/>
  <c r="J43" i="34"/>
  <c r="M43" i="34" s="1"/>
  <c r="N42" i="34"/>
  <c r="M42" i="34"/>
  <c r="L41" i="34"/>
  <c r="N41" i="34" s="1"/>
  <c r="J41" i="34"/>
  <c r="N40" i="34"/>
  <c r="M40" i="34"/>
  <c r="N39" i="34"/>
  <c r="L39" i="34"/>
  <c r="J39" i="34"/>
  <c r="M39" i="34" s="1"/>
  <c r="N38" i="34"/>
  <c r="M38" i="34"/>
  <c r="L37" i="34"/>
  <c r="J37" i="34"/>
  <c r="L36" i="34"/>
  <c r="M36" i="34" s="1"/>
  <c r="J36" i="34"/>
  <c r="N35" i="34"/>
  <c r="M35" i="34"/>
  <c r="N34" i="34"/>
  <c r="L34" i="34"/>
  <c r="J34" i="34"/>
  <c r="M34" i="34" s="1"/>
  <c r="N33" i="34"/>
  <c r="L33" i="34"/>
  <c r="J33" i="34"/>
  <c r="M33" i="34" s="1"/>
  <c r="N32" i="34"/>
  <c r="M32" i="34"/>
  <c r="M31" i="34"/>
  <c r="L31" i="34"/>
  <c r="N31" i="34" s="1"/>
  <c r="J31" i="34"/>
  <c r="N30" i="34"/>
  <c r="M30" i="34"/>
  <c r="M29" i="34" s="1"/>
  <c r="N29" i="34"/>
  <c r="L29" i="34"/>
  <c r="J29" i="34"/>
  <c r="N28" i="34"/>
  <c r="L28" i="34"/>
  <c r="J28" i="34"/>
  <c r="N27" i="34"/>
  <c r="M27" i="34"/>
  <c r="N26" i="34"/>
  <c r="M26" i="34"/>
  <c r="N25" i="34"/>
  <c r="L25" i="34"/>
  <c r="J25" i="34"/>
  <c r="M25" i="34" s="1"/>
  <c r="N24" i="34"/>
  <c r="M24" i="34"/>
  <c r="L23" i="34"/>
  <c r="N23" i="34" s="1"/>
  <c r="J23" i="34"/>
  <c r="N22" i="34"/>
  <c r="M22" i="34"/>
  <c r="N21" i="34"/>
  <c r="M21" i="34"/>
  <c r="N20" i="34"/>
  <c r="M20" i="34"/>
  <c r="N19" i="34"/>
  <c r="M19" i="34"/>
  <c r="L18" i="34"/>
  <c r="J18" i="34"/>
  <c r="N17" i="34"/>
  <c r="M17" i="34"/>
  <c r="L16" i="34"/>
  <c r="N16" i="34" s="1"/>
  <c r="J16" i="34"/>
  <c r="L15" i="34"/>
  <c r="N15" i="34" s="1"/>
  <c r="J15" i="34"/>
  <c r="M15" i="34" s="1"/>
  <c r="N14" i="34"/>
  <c r="M14" i="34"/>
  <c r="N13" i="34"/>
  <c r="M13" i="34"/>
  <c r="N12" i="34"/>
  <c r="M12" i="34"/>
  <c r="N11" i="34"/>
  <c r="M11" i="34"/>
  <c r="L10" i="34"/>
  <c r="N10" i="34" s="1"/>
  <c r="J10" i="34"/>
  <c r="N9" i="34"/>
  <c r="M9" i="34"/>
  <c r="N8" i="34"/>
  <c r="M8" i="34"/>
  <c r="N7" i="34"/>
  <c r="L7" i="34"/>
  <c r="J7" i="34"/>
  <c r="M7" i="34" s="1"/>
  <c r="L6" i="34"/>
  <c r="N6" i="34" s="1"/>
  <c r="J6" i="34"/>
  <c r="N37" i="34" l="1"/>
  <c r="M18" i="34"/>
  <c r="M47" i="34"/>
  <c r="M16" i="34"/>
  <c r="L51" i="34"/>
  <c r="M10" i="34"/>
  <c r="M6" i="34"/>
  <c r="J51" i="34"/>
  <c r="M23" i="34"/>
  <c r="M37" i="34"/>
  <c r="M41" i="34"/>
  <c r="M45" i="34"/>
  <c r="N18" i="34"/>
  <c r="N36" i="34"/>
  <c r="M28" i="34"/>
  <c r="M6" i="33"/>
  <c r="L6" i="33"/>
  <c r="J6" i="33"/>
  <c r="L25" i="33"/>
  <c r="J25" i="33"/>
  <c r="M27" i="33"/>
  <c r="N27" i="33"/>
  <c r="N50" i="33"/>
  <c r="M50" i="33"/>
  <c r="N49" i="33"/>
  <c r="M49" i="33"/>
  <c r="L48" i="33"/>
  <c r="N48" i="33" s="1"/>
  <c r="J48" i="33"/>
  <c r="M48" i="33" s="1"/>
  <c r="L47" i="33"/>
  <c r="J47" i="33"/>
  <c r="M47" i="33" s="1"/>
  <c r="N46" i="33"/>
  <c r="M46" i="33"/>
  <c r="L45" i="33"/>
  <c r="J45" i="33"/>
  <c r="N44" i="33"/>
  <c r="M44" i="33"/>
  <c r="L43" i="33"/>
  <c r="N43" i="33" s="1"/>
  <c r="J43" i="33"/>
  <c r="N42" i="33"/>
  <c r="M42" i="33"/>
  <c r="L41" i="33"/>
  <c r="M41" i="33" s="1"/>
  <c r="J41" i="33"/>
  <c r="N41" i="33" s="1"/>
  <c r="N40" i="33"/>
  <c r="M40" i="33"/>
  <c r="L39" i="33"/>
  <c r="N39" i="33" s="1"/>
  <c r="J39" i="33"/>
  <c r="N38" i="33"/>
  <c r="M38" i="33"/>
  <c r="L37" i="33"/>
  <c r="J37" i="33"/>
  <c r="L36" i="33"/>
  <c r="J36" i="33"/>
  <c r="N35" i="33"/>
  <c r="M35" i="33"/>
  <c r="L34" i="33"/>
  <c r="J34" i="33"/>
  <c r="M34" i="33" s="1"/>
  <c r="L33" i="33"/>
  <c r="J33" i="33"/>
  <c r="N32" i="33"/>
  <c r="M32" i="33"/>
  <c r="M31" i="33" s="1"/>
  <c r="L31" i="33"/>
  <c r="N31" i="33" s="1"/>
  <c r="J31" i="33"/>
  <c r="N30" i="33"/>
  <c r="M30" i="33"/>
  <c r="M29" i="33" s="1"/>
  <c r="L29" i="33"/>
  <c r="N29" i="33" s="1"/>
  <c r="J29" i="33"/>
  <c r="L28" i="33"/>
  <c r="J28" i="33"/>
  <c r="N26" i="33"/>
  <c r="M26" i="33"/>
  <c r="N25" i="33"/>
  <c r="N24" i="33"/>
  <c r="M24" i="33"/>
  <c r="L23" i="33"/>
  <c r="J23" i="33"/>
  <c r="M23" i="33" s="1"/>
  <c r="N22" i="33"/>
  <c r="M22" i="33"/>
  <c r="N21" i="33"/>
  <c r="M21" i="33"/>
  <c r="N20" i="33"/>
  <c r="M20" i="33"/>
  <c r="N19" i="33"/>
  <c r="M19" i="33"/>
  <c r="L18" i="33"/>
  <c r="L51" i="33" s="1"/>
  <c r="J18" i="33"/>
  <c r="N17" i="33"/>
  <c r="M17" i="33"/>
  <c r="L16" i="33"/>
  <c r="J16" i="33"/>
  <c r="L15" i="33"/>
  <c r="J15" i="33"/>
  <c r="N14" i="33"/>
  <c r="M14" i="33"/>
  <c r="N13" i="33"/>
  <c r="M13" i="33"/>
  <c r="N12" i="33"/>
  <c r="M12" i="33"/>
  <c r="N11" i="33"/>
  <c r="M11" i="33"/>
  <c r="L10" i="33"/>
  <c r="N10" i="33" s="1"/>
  <c r="J10" i="33"/>
  <c r="N9" i="33"/>
  <c r="M9" i="33"/>
  <c r="N8" i="33"/>
  <c r="M8" i="33"/>
  <c r="L7" i="33"/>
  <c r="N7" i="33" s="1"/>
  <c r="J7" i="33"/>
  <c r="L46" i="32"/>
  <c r="L35" i="32"/>
  <c r="L50" i="32" s="1"/>
  <c r="L47" i="32"/>
  <c r="N49" i="32"/>
  <c r="M49" i="32"/>
  <c r="N48" i="32"/>
  <c r="M48" i="32"/>
  <c r="M47" i="32"/>
  <c r="J47" i="32"/>
  <c r="N47" i="32" s="1"/>
  <c r="N46" i="32"/>
  <c r="J46" i="32"/>
  <c r="N45" i="32"/>
  <c r="M45" i="32"/>
  <c r="N44" i="32"/>
  <c r="L44" i="32"/>
  <c r="J44" i="32"/>
  <c r="M44" i="32" s="1"/>
  <c r="N43" i="32"/>
  <c r="M43" i="32"/>
  <c r="L42" i="32"/>
  <c r="N42" i="32" s="1"/>
  <c r="J42" i="32"/>
  <c r="M42" i="32" s="1"/>
  <c r="N41" i="32"/>
  <c r="M41" i="32"/>
  <c r="L40" i="32"/>
  <c r="N40" i="32" s="1"/>
  <c r="J40" i="32"/>
  <c r="M40" i="32" s="1"/>
  <c r="N39" i="32"/>
  <c r="M39" i="32"/>
  <c r="L38" i="32"/>
  <c r="N38" i="32" s="1"/>
  <c r="J38" i="32"/>
  <c r="M38" i="32" s="1"/>
  <c r="N37" i="32"/>
  <c r="M37" i="32"/>
  <c r="L36" i="32"/>
  <c r="N36" i="32" s="1"/>
  <c r="J36" i="32"/>
  <c r="M36" i="32" s="1"/>
  <c r="J35" i="32"/>
  <c r="N35" i="32" s="1"/>
  <c r="N34" i="32"/>
  <c r="M34" i="32"/>
  <c r="L33" i="32"/>
  <c r="J33" i="32"/>
  <c r="M33" i="32" s="1"/>
  <c r="L32" i="32"/>
  <c r="M32" i="32" s="1"/>
  <c r="J32" i="32"/>
  <c r="J50" i="32" s="1"/>
  <c r="N31" i="32"/>
  <c r="M31" i="32"/>
  <c r="M30" i="32" s="1"/>
  <c r="N30" i="32"/>
  <c r="L30" i="32"/>
  <c r="J30" i="32"/>
  <c r="N29" i="32"/>
  <c r="M29" i="32"/>
  <c r="M28" i="32"/>
  <c r="L28" i="32"/>
  <c r="N28" i="32" s="1"/>
  <c r="J28" i="32"/>
  <c r="M27" i="32"/>
  <c r="L27" i="32"/>
  <c r="N27" i="32" s="1"/>
  <c r="J27" i="32"/>
  <c r="N26" i="32"/>
  <c r="M26" i="32"/>
  <c r="L25" i="32"/>
  <c r="N25" i="32" s="1"/>
  <c r="J25" i="32"/>
  <c r="M25" i="32" s="1"/>
  <c r="N24" i="32"/>
  <c r="M24" i="32"/>
  <c r="L23" i="32"/>
  <c r="N23" i="32" s="1"/>
  <c r="J23" i="32"/>
  <c r="N22" i="32"/>
  <c r="M22" i="32"/>
  <c r="N21" i="32"/>
  <c r="M21" i="32"/>
  <c r="N20" i="32"/>
  <c r="M20" i="32"/>
  <c r="N19" i="32"/>
  <c r="M19" i="32"/>
  <c r="L18" i="32"/>
  <c r="N18" i="32" s="1"/>
  <c r="J18" i="32"/>
  <c r="N17" i="32"/>
  <c r="M17" i="32"/>
  <c r="L16" i="32"/>
  <c r="N16" i="32" s="1"/>
  <c r="J16" i="32"/>
  <c r="L15" i="32"/>
  <c r="N15" i="32" s="1"/>
  <c r="J15" i="32"/>
  <c r="N14" i="32"/>
  <c r="M14" i="32"/>
  <c r="N13" i="32"/>
  <c r="M13" i="32"/>
  <c r="N12" i="32"/>
  <c r="M12" i="32"/>
  <c r="N11" i="32"/>
  <c r="M11" i="32"/>
  <c r="L10" i="32"/>
  <c r="N10" i="32" s="1"/>
  <c r="J10" i="32"/>
  <c r="N9" i="32"/>
  <c r="M9" i="32"/>
  <c r="N8" i="32"/>
  <c r="M8" i="32"/>
  <c r="L7" i="32"/>
  <c r="N7" i="32" s="1"/>
  <c r="J7" i="32"/>
  <c r="L6" i="32"/>
  <c r="N6" i="32" s="1"/>
  <c r="J6" i="32"/>
  <c r="C29" i="31"/>
  <c r="D31" i="31" s="1"/>
  <c r="E29" i="31"/>
  <c r="N49" i="30"/>
  <c r="M49" i="30"/>
  <c r="N48" i="30"/>
  <c r="M48" i="30"/>
  <c r="N47" i="30"/>
  <c r="J47" i="30"/>
  <c r="M47" i="30" s="1"/>
  <c r="N46" i="30"/>
  <c r="M46" i="30"/>
  <c r="L46" i="30"/>
  <c r="J46" i="30"/>
  <c r="N45" i="30"/>
  <c r="M45" i="30"/>
  <c r="L44" i="30"/>
  <c r="N44" i="30" s="1"/>
  <c r="J44" i="30"/>
  <c r="M44" i="30" s="1"/>
  <c r="N43" i="30"/>
  <c r="M43" i="30"/>
  <c r="N42" i="30"/>
  <c r="M42" i="30"/>
  <c r="L42" i="30"/>
  <c r="J42" i="30"/>
  <c r="N41" i="30"/>
  <c r="M41" i="30"/>
  <c r="L40" i="30"/>
  <c r="N40" i="30" s="1"/>
  <c r="J40" i="30"/>
  <c r="M40" i="30" s="1"/>
  <c r="N39" i="30"/>
  <c r="M39" i="30"/>
  <c r="N38" i="30"/>
  <c r="M38" i="30"/>
  <c r="L38" i="30"/>
  <c r="J38" i="30"/>
  <c r="N37" i="30"/>
  <c r="M37" i="30"/>
  <c r="L36" i="30"/>
  <c r="N36" i="30" s="1"/>
  <c r="J36" i="30"/>
  <c r="L35" i="30"/>
  <c r="N35" i="30" s="1"/>
  <c r="J35" i="30"/>
  <c r="N34" i="30"/>
  <c r="M34" i="30"/>
  <c r="N33" i="30"/>
  <c r="M33" i="30"/>
  <c r="L33" i="30"/>
  <c r="J33" i="30"/>
  <c r="N32" i="30"/>
  <c r="M32" i="30"/>
  <c r="L32" i="30"/>
  <c r="J32" i="30"/>
  <c r="N31" i="30"/>
  <c r="M31" i="30"/>
  <c r="M30" i="30" s="1"/>
  <c r="L30" i="30"/>
  <c r="J30" i="30"/>
  <c r="N29" i="30"/>
  <c r="M29" i="30"/>
  <c r="M27" i="30" s="1"/>
  <c r="L28" i="30"/>
  <c r="N28" i="30" s="1"/>
  <c r="J28" i="30"/>
  <c r="L27" i="30"/>
  <c r="J27" i="30"/>
  <c r="N27" i="30" s="1"/>
  <c r="N26" i="30"/>
  <c r="M26" i="30"/>
  <c r="L25" i="30"/>
  <c r="N25" i="30" s="1"/>
  <c r="J25" i="30"/>
  <c r="M25" i="30" s="1"/>
  <c r="N24" i="30"/>
  <c r="M24" i="30"/>
  <c r="N23" i="30"/>
  <c r="M23" i="30"/>
  <c r="L23" i="30"/>
  <c r="J23" i="30"/>
  <c r="N22" i="30"/>
  <c r="M22" i="30"/>
  <c r="N21" i="30"/>
  <c r="M21" i="30"/>
  <c r="N20" i="30"/>
  <c r="M20" i="30"/>
  <c r="N19" i="30"/>
  <c r="M19" i="30"/>
  <c r="N18" i="30"/>
  <c r="L18" i="30"/>
  <c r="M18" i="30" s="1"/>
  <c r="J18" i="30"/>
  <c r="N17" i="30"/>
  <c r="M17" i="30"/>
  <c r="L16" i="30"/>
  <c r="N16" i="30" s="1"/>
  <c r="J16" i="30"/>
  <c r="M16" i="30" s="1"/>
  <c r="L15" i="30"/>
  <c r="N15" i="30" s="1"/>
  <c r="J15" i="30"/>
  <c r="M15" i="30" s="1"/>
  <c r="N14" i="30"/>
  <c r="M14" i="30"/>
  <c r="N13" i="30"/>
  <c r="M13" i="30"/>
  <c r="N12" i="30"/>
  <c r="M12" i="30"/>
  <c r="N11" i="30"/>
  <c r="M11" i="30"/>
  <c r="L10" i="30"/>
  <c r="N10" i="30" s="1"/>
  <c r="J10" i="30"/>
  <c r="N9" i="30"/>
  <c r="M9" i="30"/>
  <c r="N8" i="30"/>
  <c r="M8" i="30"/>
  <c r="L7" i="30"/>
  <c r="N7" i="30" s="1"/>
  <c r="J7" i="30"/>
  <c r="J50" i="30" s="1"/>
  <c r="N49" i="29"/>
  <c r="M49" i="29"/>
  <c r="N48" i="29"/>
  <c r="M48" i="29"/>
  <c r="J47" i="29"/>
  <c r="N47" i="29" s="1"/>
  <c r="L46" i="29"/>
  <c r="J46" i="29"/>
  <c r="M46" i="29" s="1"/>
  <c r="N45" i="29"/>
  <c r="M45" i="29"/>
  <c r="N44" i="29"/>
  <c r="M44" i="29"/>
  <c r="L44" i="29"/>
  <c r="J44" i="29"/>
  <c r="N43" i="29"/>
  <c r="M43" i="29"/>
  <c r="L42" i="29"/>
  <c r="N42" i="29" s="1"/>
  <c r="J42" i="29"/>
  <c r="N41" i="29"/>
  <c r="M41" i="29"/>
  <c r="L40" i="29"/>
  <c r="N40" i="29" s="1"/>
  <c r="J40" i="29"/>
  <c r="M40" i="29" s="1"/>
  <c r="N39" i="29"/>
  <c r="M39" i="29"/>
  <c r="L38" i="29"/>
  <c r="J38" i="29"/>
  <c r="M38" i="29" s="1"/>
  <c r="N37" i="29"/>
  <c r="M37" i="29"/>
  <c r="L36" i="29"/>
  <c r="N36" i="29" s="1"/>
  <c r="J36" i="29"/>
  <c r="L35" i="29"/>
  <c r="N35" i="29" s="1"/>
  <c r="J35" i="29"/>
  <c r="N34" i="29"/>
  <c r="M34" i="29"/>
  <c r="L33" i="29"/>
  <c r="N33" i="29" s="1"/>
  <c r="J33" i="29"/>
  <c r="M33" i="29" s="1"/>
  <c r="N32" i="29"/>
  <c r="L32" i="29"/>
  <c r="J32" i="29"/>
  <c r="M32" i="29" s="1"/>
  <c r="N31" i="29"/>
  <c r="M31" i="29"/>
  <c r="M30" i="29" s="1"/>
  <c r="L30" i="29"/>
  <c r="J30" i="29"/>
  <c r="N29" i="29"/>
  <c r="M29" i="29"/>
  <c r="M28" i="29" s="1"/>
  <c r="L28" i="29"/>
  <c r="N28" i="29" s="1"/>
  <c r="J28" i="29"/>
  <c r="M27" i="29"/>
  <c r="L27" i="29"/>
  <c r="J27" i="29"/>
  <c r="N26" i="29"/>
  <c r="M26" i="29"/>
  <c r="L25" i="29"/>
  <c r="N25" i="29" s="1"/>
  <c r="J25" i="29"/>
  <c r="N24" i="29"/>
  <c r="M24" i="29"/>
  <c r="L23" i="29"/>
  <c r="N23" i="29" s="1"/>
  <c r="J23" i="29"/>
  <c r="N22" i="29"/>
  <c r="M22" i="29"/>
  <c r="N21" i="29"/>
  <c r="M21" i="29"/>
  <c r="N20" i="29"/>
  <c r="M20" i="29"/>
  <c r="N19" i="29"/>
  <c r="M19" i="29"/>
  <c r="L18" i="29"/>
  <c r="J18" i="29"/>
  <c r="N17" i="29"/>
  <c r="M17" i="29"/>
  <c r="L16" i="29"/>
  <c r="J16" i="29"/>
  <c r="M16" i="29" s="1"/>
  <c r="L15" i="29"/>
  <c r="J15" i="29"/>
  <c r="M15" i="29" s="1"/>
  <c r="N14" i="29"/>
  <c r="M14" i="29"/>
  <c r="N13" i="29"/>
  <c r="M13" i="29"/>
  <c r="N12" i="29"/>
  <c r="M12" i="29"/>
  <c r="N11" i="29"/>
  <c r="M11" i="29"/>
  <c r="L10" i="29"/>
  <c r="J10" i="29"/>
  <c r="M10" i="29" s="1"/>
  <c r="N9" i="29"/>
  <c r="M9" i="29"/>
  <c r="N8" i="29"/>
  <c r="M8" i="29"/>
  <c r="L7" i="29"/>
  <c r="J7" i="29"/>
  <c r="L28" i="28"/>
  <c r="L16" i="28"/>
  <c r="J49" i="28"/>
  <c r="J50" i="28"/>
  <c r="N50" i="28" s="1"/>
  <c r="M51" i="28"/>
  <c r="N51" i="28"/>
  <c r="J38" i="28"/>
  <c r="J47" i="28"/>
  <c r="L47" i="28"/>
  <c r="N47" i="28" s="1"/>
  <c r="M48" i="28"/>
  <c r="N48" i="28"/>
  <c r="J28" i="28"/>
  <c r="N52" i="28"/>
  <c r="M52" i="28"/>
  <c r="L49" i="28"/>
  <c r="N46" i="28"/>
  <c r="M46" i="28"/>
  <c r="L45" i="28"/>
  <c r="J45" i="28"/>
  <c r="N44" i="28"/>
  <c r="M44" i="28"/>
  <c r="L43" i="28"/>
  <c r="J43" i="28"/>
  <c r="N42" i="28"/>
  <c r="M42" i="28"/>
  <c r="L41" i="28"/>
  <c r="J41" i="28"/>
  <c r="N40" i="28"/>
  <c r="M40" i="28"/>
  <c r="L39" i="28"/>
  <c r="J39" i="28"/>
  <c r="L38" i="28"/>
  <c r="N37" i="28"/>
  <c r="M37" i="28"/>
  <c r="L36" i="28"/>
  <c r="J36" i="28"/>
  <c r="L35" i="28"/>
  <c r="J35" i="28"/>
  <c r="N34" i="28"/>
  <c r="M34" i="28"/>
  <c r="L33" i="28"/>
  <c r="J33" i="28"/>
  <c r="L32" i="28"/>
  <c r="J32" i="28"/>
  <c r="N31" i="28"/>
  <c r="M31" i="28"/>
  <c r="M30" i="28" s="1"/>
  <c r="L30" i="28"/>
  <c r="J30" i="28"/>
  <c r="N29" i="28"/>
  <c r="M29" i="28"/>
  <c r="M28" i="28" s="1"/>
  <c r="L27" i="28"/>
  <c r="J27" i="28"/>
  <c r="N26" i="28"/>
  <c r="M26" i="28"/>
  <c r="L25" i="28"/>
  <c r="J25" i="28"/>
  <c r="N24" i="28"/>
  <c r="M24" i="28"/>
  <c r="L23" i="28"/>
  <c r="J23" i="28"/>
  <c r="N22" i="28"/>
  <c r="M22" i="28"/>
  <c r="N21" i="28"/>
  <c r="M21" i="28"/>
  <c r="N20" i="28"/>
  <c r="M20" i="28"/>
  <c r="N19" i="28"/>
  <c r="M19" i="28"/>
  <c r="L18" i="28"/>
  <c r="J18" i="28"/>
  <c r="N17" i="28"/>
  <c r="M17" i="28"/>
  <c r="J16" i="28"/>
  <c r="L15" i="28"/>
  <c r="J15" i="28"/>
  <c r="N14" i="28"/>
  <c r="M14" i="28"/>
  <c r="N13" i="28"/>
  <c r="M13" i="28"/>
  <c r="N12" i="28"/>
  <c r="M12" i="28"/>
  <c r="N11" i="28"/>
  <c r="M11" i="28"/>
  <c r="L10" i="28"/>
  <c r="J10" i="28"/>
  <c r="N9" i="28"/>
  <c r="M9" i="28"/>
  <c r="N8" i="28"/>
  <c r="M8" i="28"/>
  <c r="L7" i="28"/>
  <c r="J7" i="28"/>
  <c r="J49" i="27"/>
  <c r="L23" i="27"/>
  <c r="J16" i="27"/>
  <c r="N48" i="27"/>
  <c r="M48" i="27"/>
  <c r="L47" i="27"/>
  <c r="J47" i="27"/>
  <c r="N47" i="27" s="1"/>
  <c r="N46" i="27"/>
  <c r="M46" i="27"/>
  <c r="L45" i="27"/>
  <c r="J45" i="27"/>
  <c r="M45" i="27" s="1"/>
  <c r="N44" i="27"/>
  <c r="M44" i="27"/>
  <c r="L43" i="27"/>
  <c r="J43" i="27"/>
  <c r="N42" i="27"/>
  <c r="M42" i="27"/>
  <c r="M41" i="27"/>
  <c r="L41" i="27"/>
  <c r="N41" i="27" s="1"/>
  <c r="J41" i="27"/>
  <c r="N40" i="27"/>
  <c r="M40" i="27"/>
  <c r="L39" i="27"/>
  <c r="J39" i="27"/>
  <c r="L38" i="27"/>
  <c r="J38" i="27"/>
  <c r="N37" i="27"/>
  <c r="M37" i="27"/>
  <c r="M36" i="27"/>
  <c r="L36" i="27"/>
  <c r="J36" i="27"/>
  <c r="M35" i="27"/>
  <c r="L35" i="27"/>
  <c r="N35" i="27" s="1"/>
  <c r="J35" i="27"/>
  <c r="N34" i="27"/>
  <c r="M34" i="27"/>
  <c r="L33" i="27"/>
  <c r="J33" i="27"/>
  <c r="N33" i="27" s="1"/>
  <c r="L32" i="27"/>
  <c r="J32" i="27"/>
  <c r="N32" i="27" s="1"/>
  <c r="N31" i="27"/>
  <c r="M31" i="27"/>
  <c r="M30" i="27"/>
  <c r="L30" i="27"/>
  <c r="N30" i="27" s="1"/>
  <c r="J30" i="27"/>
  <c r="N29" i="27"/>
  <c r="M29" i="27"/>
  <c r="M28" i="27" s="1"/>
  <c r="L28" i="27"/>
  <c r="J28" i="27"/>
  <c r="L27" i="27"/>
  <c r="J27" i="27"/>
  <c r="N26" i="27"/>
  <c r="M26" i="27"/>
  <c r="M25" i="27"/>
  <c r="L25" i="27"/>
  <c r="N25" i="27" s="1"/>
  <c r="J25" i="27"/>
  <c r="N24" i="27"/>
  <c r="M24" i="27"/>
  <c r="J23" i="27"/>
  <c r="N22" i="27"/>
  <c r="M22" i="27"/>
  <c r="N21" i="27"/>
  <c r="M21" i="27"/>
  <c r="N20" i="27"/>
  <c r="M20" i="27"/>
  <c r="N19" i="27"/>
  <c r="M19" i="27"/>
  <c r="L18" i="27"/>
  <c r="J18" i="27"/>
  <c r="N18" i="27" s="1"/>
  <c r="N17" i="27"/>
  <c r="M17" i="27"/>
  <c r="L16" i="27"/>
  <c r="L15" i="27"/>
  <c r="J15" i="27"/>
  <c r="M15" i="27" s="1"/>
  <c r="N14" i="27"/>
  <c r="M14" i="27"/>
  <c r="N13" i="27"/>
  <c r="M13" i="27"/>
  <c r="N12" i="27"/>
  <c r="M12" i="27"/>
  <c r="N11" i="27"/>
  <c r="M11" i="27"/>
  <c r="L10" i="27"/>
  <c r="J10" i="27"/>
  <c r="M10" i="27" s="1"/>
  <c r="N9" i="27"/>
  <c r="M9" i="27"/>
  <c r="N8" i="27"/>
  <c r="M8" i="27"/>
  <c r="M7" i="27"/>
  <c r="L7" i="27"/>
  <c r="J7" i="27"/>
  <c r="L6" i="27"/>
  <c r="M51" i="34" l="1"/>
  <c r="N51" i="34"/>
  <c r="N34" i="33"/>
  <c r="N28" i="33"/>
  <c r="M16" i="33"/>
  <c r="M15" i="33"/>
  <c r="M33" i="33"/>
  <c r="M45" i="33"/>
  <c r="N36" i="33"/>
  <c r="N37" i="33"/>
  <c r="N15" i="33"/>
  <c r="N23" i="33"/>
  <c r="M25" i="33"/>
  <c r="N33" i="33"/>
  <c r="N45" i="33"/>
  <c r="N47" i="33"/>
  <c r="M36" i="33"/>
  <c r="M37" i="33"/>
  <c r="M39" i="33"/>
  <c r="J51" i="33"/>
  <c r="N18" i="33"/>
  <c r="M43" i="33"/>
  <c r="M18" i="33"/>
  <c r="N16" i="33"/>
  <c r="M10" i="33"/>
  <c r="M7" i="33"/>
  <c r="M28" i="33"/>
  <c r="N6" i="33"/>
  <c r="N33" i="32"/>
  <c r="M46" i="32"/>
  <c r="M35" i="32"/>
  <c r="M23" i="32"/>
  <c r="M18" i="32"/>
  <c r="N32" i="32"/>
  <c r="M6" i="32"/>
  <c r="M7" i="32"/>
  <c r="M10" i="32"/>
  <c r="M15" i="32"/>
  <c r="M16" i="32"/>
  <c r="N50" i="32"/>
  <c r="M35" i="30"/>
  <c r="M36" i="30"/>
  <c r="M28" i="30"/>
  <c r="N30" i="30"/>
  <c r="M10" i="30"/>
  <c r="L6" i="30"/>
  <c r="J6" i="30"/>
  <c r="M7" i="30"/>
  <c r="L50" i="30"/>
  <c r="N50" i="30" s="1"/>
  <c r="M23" i="29"/>
  <c r="L6" i="29"/>
  <c r="M18" i="29"/>
  <c r="J50" i="29"/>
  <c r="L50" i="29"/>
  <c r="M7" i="29"/>
  <c r="N27" i="29"/>
  <c r="M35" i="29"/>
  <c r="N38" i="29"/>
  <c r="N46" i="29"/>
  <c r="J6" i="29"/>
  <c r="M6" i="29" s="1"/>
  <c r="N30" i="29"/>
  <c r="M42" i="29"/>
  <c r="N18" i="29"/>
  <c r="M25" i="29"/>
  <c r="M36" i="29"/>
  <c r="N7" i="29"/>
  <c r="N10" i="29"/>
  <c r="N15" i="29"/>
  <c r="N16" i="29"/>
  <c r="M47" i="29"/>
  <c r="J53" i="28"/>
  <c r="M50" i="28"/>
  <c r="M47" i="28"/>
  <c r="M35" i="28"/>
  <c r="N23" i="28"/>
  <c r="M10" i="28"/>
  <c r="M16" i="28"/>
  <c r="N18" i="28"/>
  <c r="M39" i="28"/>
  <c r="M41" i="28"/>
  <c r="N43" i="28"/>
  <c r="M45" i="28"/>
  <c r="M49" i="28"/>
  <c r="N49" i="28"/>
  <c r="M7" i="28"/>
  <c r="M15" i="28"/>
  <c r="M23" i="28"/>
  <c r="M25" i="28"/>
  <c r="N27" i="28"/>
  <c r="N15" i="28"/>
  <c r="N35" i="28"/>
  <c r="M43" i="28"/>
  <c r="N7" i="28"/>
  <c r="N25" i="28"/>
  <c r="M32" i="28"/>
  <c r="M36" i="28"/>
  <c r="N28" i="28"/>
  <c r="M38" i="28"/>
  <c r="N45" i="28"/>
  <c r="N41" i="28"/>
  <c r="N38" i="28"/>
  <c r="N39" i="28"/>
  <c r="N36" i="28"/>
  <c r="M33" i="28"/>
  <c r="N32" i="28"/>
  <c r="N33" i="28"/>
  <c r="N30" i="28"/>
  <c r="M27" i="28"/>
  <c r="M18" i="28"/>
  <c r="N16" i="28"/>
  <c r="N10" i="28"/>
  <c r="J6" i="28"/>
  <c r="L53" i="28"/>
  <c r="L6" i="28"/>
  <c r="N39" i="27"/>
  <c r="N43" i="27"/>
  <c r="N38" i="27"/>
  <c r="N28" i="27"/>
  <c r="N27" i="27"/>
  <c r="N23" i="27"/>
  <c r="M16" i="27"/>
  <c r="N45" i="27"/>
  <c r="N36" i="27"/>
  <c r="N15" i="27"/>
  <c r="N16" i="27"/>
  <c r="J6" i="27"/>
  <c r="N6" i="27" s="1"/>
  <c r="N10" i="27"/>
  <c r="N7" i="27"/>
  <c r="M6" i="27"/>
  <c r="M18" i="27"/>
  <c r="M23" i="27"/>
  <c r="M27" i="27"/>
  <c r="M32" i="27"/>
  <c r="M33" i="27"/>
  <c r="M38" i="27"/>
  <c r="M39" i="27"/>
  <c r="M43" i="27"/>
  <c r="M47" i="27"/>
  <c r="L49" i="27"/>
  <c r="N51" i="33" l="1"/>
  <c r="M51" i="33"/>
  <c r="M50" i="32"/>
  <c r="M6" i="30"/>
  <c r="N6" i="30"/>
  <c r="M50" i="30"/>
  <c r="M50" i="29"/>
  <c r="N6" i="29"/>
  <c r="N50" i="29"/>
  <c r="N53" i="28"/>
  <c r="N6" i="28"/>
  <c r="M6" i="28"/>
  <c r="M53" i="28"/>
  <c r="N49" i="27"/>
  <c r="M49" i="27"/>
</calcChain>
</file>

<file path=xl/sharedStrings.xml><?xml version="1.0" encoding="utf-8"?>
<sst xmlns="http://schemas.openxmlformats.org/spreadsheetml/2006/main" count="1454" uniqueCount="98">
  <si>
    <t/>
  </si>
  <si>
    <t>рублей</t>
  </si>
  <si>
    <t>Наименование</t>
  </si>
  <si>
    <t>Код по бюджетной классификации</t>
  </si>
  <si>
    <t>Текущий финансовый год</t>
  </si>
  <si>
    <t>Кассовые</t>
  </si>
  <si>
    <t>Отклонение</t>
  </si>
  <si>
    <t>%</t>
  </si>
  <si>
    <t>Источник</t>
  </si>
  <si>
    <t>Администратор</t>
  </si>
  <si>
    <t>Раздел подраздел</t>
  </si>
  <si>
    <t>КЦСР</t>
  </si>
  <si>
    <t>КВР</t>
  </si>
  <si>
    <t>выплаты, руб.</t>
  </si>
  <si>
    <t>исполнения</t>
  </si>
  <si>
    <t>финансирования</t>
  </si>
  <si>
    <t>1</t>
  </si>
  <si>
    <t>2</t>
  </si>
  <si>
    <t>3</t>
  </si>
  <si>
    <t>4</t>
  </si>
  <si>
    <t>5</t>
  </si>
  <si>
    <t>Подпрограмма "Обеспечение деятельности председателя Раздольненского сельского совета"</t>
  </si>
  <si>
    <t>901</t>
  </si>
  <si>
    <t>0102</t>
  </si>
  <si>
    <t>0110000000</t>
  </si>
  <si>
    <t>Расходы на выплаты персоналу  государственных (муниципальных) органов</t>
  </si>
  <si>
    <t>0110000110</t>
  </si>
  <si>
    <t>Местный бюджет</t>
  </si>
  <si>
    <t>Иные закупки товаров, работ и услуг для обеспечения  государственных (муниципальных) нужд</t>
  </si>
  <si>
    <t>Подпрограмма "Обеспечение функций Администрации Раздольненского сельского поселения"</t>
  </si>
  <si>
    <t>0104</t>
  </si>
  <si>
    <t>0120000000</t>
  </si>
  <si>
    <t>0120000110</t>
  </si>
  <si>
    <t>0120000190</t>
  </si>
  <si>
    <t xml:space="preserve">Уплата  налогов, сборов  и  иных  платежей </t>
  </si>
  <si>
    <t>0705</t>
  </si>
  <si>
    <t>Подпрограмма  "Обеспечение функций муниципального казенного учреждения "Учреждение по обеспечению деятельности органов местного самоуправления муниципального образования Раздольненское сельское поселение Раздольненского района Республики Крым"</t>
  </si>
  <si>
    <t>0113</t>
  </si>
  <si>
    <t>0130000000</t>
  </si>
  <si>
    <t>Расходы на выплаты персоналу казенных  учреждений</t>
  </si>
  <si>
    <t>0503</t>
  </si>
  <si>
    <t>0314</t>
  </si>
  <si>
    <t>080020070</t>
  </si>
  <si>
    <t>Расходы на осуществление вопросов местного значения: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</t>
  </si>
  <si>
    <t>0409</t>
  </si>
  <si>
    <t>0500020130</t>
  </si>
  <si>
    <t>Районный бюджет</t>
  </si>
  <si>
    <t>0412</t>
  </si>
  <si>
    <t>0600020050</t>
  </si>
  <si>
    <t>0502</t>
  </si>
  <si>
    <t>0200020080</t>
  </si>
  <si>
    <t>0300020020</t>
  </si>
  <si>
    <t>1102</t>
  </si>
  <si>
    <t>0700020040</t>
  </si>
  <si>
    <t>Итого</t>
  </si>
  <si>
    <t xml:space="preserve">Использованны данные формы 0503117 с.2                             </t>
  </si>
  <si>
    <t>Председатель     Раздольненского    сельского    совета -</t>
  </si>
  <si>
    <t>Расходы на благоустройство общественных территорий (в части благоустройства дворовых территорий)</t>
  </si>
  <si>
    <t>03000М3701</t>
  </si>
  <si>
    <t xml:space="preserve">Глава администрации Раздольненского сельского поселения                                                   А.В.Азарянц                       </t>
  </si>
  <si>
    <t>Муниципальная целевая программа "Обеспечение деятельности органов местного самоуправления муниципального образования  Раздольненское сельское поселение Раздольненского района Республики Крым на 2022-2024 годы"</t>
  </si>
  <si>
    <t>Муниципальная целевая программа «Развитие сферы жилищно-коммунального хозяйства муниципального образования Раздольненское  сельское поселение  Раздольненского  района  Республики  Крым на 2022-2024 годы "</t>
  </si>
  <si>
    <t>Расходы на осуществление мероприятий муниципальной целевой программы «Развитие сферы жилищно-коммунального хозяйства муниципального образования Раздольненское  сельское поселение  Раздольненского  района  Республики  Крым на 2022-2024 годы "</t>
  </si>
  <si>
    <t>Муниципальная  целевая  программа "Профилактика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 Раздольненское сельское поселение Раздольненского района Республики Крым на 2022-2024 годы</t>
  </si>
  <si>
    <t xml:space="preserve">Муниципальная  целевая  программа "Об утверждении муниципальной целевой программы «Профилактика преступлений и иных правонарушений» на территории Раздольненского сельского поселения
на 2022 - 2024 годы»
</t>
  </si>
  <si>
    <t>Муниципальная целевая  программа "Ремонт и содержание дорог общего пользования муниципального образования Раздольненское сельское поселение Раздольненского района Республики Крым на 2022-2024 годы"</t>
  </si>
  <si>
    <t>Муниципальная  целевая  Программа «Организация и проведение праздничных, торжественных и зрелищных мероприятий на территории муниципального образования Раздольненское сельское поселение  Раздольненского  района   Республики  Крым на  2022-2024 годы»</t>
  </si>
  <si>
    <t>Расходы связанные с реализацией мероприятий муниципальной программы  «Организация и проведение праздничных, торжественных и зрелищных мероприятий на территории муниципального образования Раздольненское сельское поселение  Раздольненского  района   Республики  Крым на  2022-2024 годы»</t>
  </si>
  <si>
    <t xml:space="preserve">Муниципальная  целевая   программа «Формирование современной городской среды» муниципального образования Раздольненское сельское поселение Раздольненского района Республики Крым  на 2022-2024 годы </t>
  </si>
  <si>
    <t xml:space="preserve">Расходы связанные с реализацией мероприятий муниципальной целевой программы «Формирование современной городской среды» муниципального образования Раздольненское сельское поселение Раздольненского района Республики Крым  на 2022-2024 годы </t>
  </si>
  <si>
    <t>Муниципальная целевая программа «Развитие физической культуры и спорта на территории муниципального образования Раздольненское сельское поселение  Раздольненского  района   Республики  Крым на  2022-2024 годы»</t>
  </si>
  <si>
    <t>1000000590</t>
  </si>
  <si>
    <t>Расходы на приобретение специализированной техники для надлежащего санитарного состояния и благоустройства территорий муниципальных образований Республики Крым</t>
  </si>
  <si>
    <t>03000М370Ч</t>
  </si>
  <si>
    <t>Расходы на благоустройство общественных территорий (средства прошлого периода - 2021 год)</t>
  </si>
  <si>
    <t>03000М37Т2</t>
  </si>
  <si>
    <t>Расходы на софинансирование расходных обязательств по содержанию автомобильных дорог общего пользования местного значения Республики Крым</t>
  </si>
  <si>
    <t>05000SД870</t>
  </si>
  <si>
    <t>Муниципальная  целевая  Программа «Обеспечение жильем граждан из числа ранее депортированных, возвратившихся на территорию Раздольненского сельского поселения на постоянное место жительства»</t>
  </si>
  <si>
    <t>Расходы связанные с реализацией мероприятий муниципальной программы  «Обеспечение жильем граждан из числа ранее депортированных, возвратившихся на территорию Раздольненского сельского поселения на постоянное место жительства»</t>
  </si>
  <si>
    <t>0501</t>
  </si>
  <si>
    <t>Оценка эффективности реализации  муниципальных целевых программ  бюджета муниципального образования Раздольненское сельское поселение  Раздольненского района Республики Крым за январь-декабрь 2022 года</t>
  </si>
  <si>
    <t>Оценка эффективности реализации  муниципальных целевых программ  бюджета муниципального образования Раздольненское сельское поселение  Раздольненского района Республики Крым за январь-март 2023 года</t>
  </si>
  <si>
    <t>03000М3703</t>
  </si>
  <si>
    <t>Расходы на благоустройство общественных территорий (в части обустройства контейнерных площадок для сбора ТКО)</t>
  </si>
  <si>
    <t>Расходы на благоустройство общественных территорий (средства прошлого периода - 2022 год) в части благоустройства дворовых территорий</t>
  </si>
  <si>
    <t>03000М37Б1</t>
  </si>
  <si>
    <t>Расходы на капитальный ремонт объектов муниципальной собственности в рамках реализации Государственной программы развития физической культуры и спорта в Республике Крым</t>
  </si>
  <si>
    <t>07000S2990</t>
  </si>
  <si>
    <t>Оценка эффективности реализации  муниципальных целевых программ  бюджета муниципального образования Раздольненское сельское поселение  Раздольненского района Республики Крым за январь-май 2023 года</t>
  </si>
  <si>
    <t>Оценка эффективности реализации  муниципальных целевых программ  бюджета муниципального образования Раздольненское сельское поселение  Раздольненского района Республики Крым за январь-июнь 2023 года</t>
  </si>
  <si>
    <t>Оценка эффективности реализации  муниципальных целевых программ  бюджета муниципального образования Раздольненское сельское поселение  Раздольненского района Республики Крым за январь-сентябрь 2023 года</t>
  </si>
  <si>
    <t>Оценка эффективности реализации  муниципальных целевых программ  бюджета муниципального образования Раздольненское сельское поселение  Раздольненского района Республики Крым за январь-октябрь 2023 года</t>
  </si>
  <si>
    <t>Расходы на выполнение работ по устранению недостатков в части оснащения инженерно-техническими средствами укрепленности и техническими средствами охраны объектов IV категории</t>
  </si>
  <si>
    <t>090020090</t>
  </si>
  <si>
    <t>090079710</t>
  </si>
  <si>
    <t>Муниципальная целевая программа  "Обеспечение функций муниципального казенного учреждения "Учреждение по обеспечению деятельности органов местного самоуправления муниципального образования Раздольненское сельское поселение Раздольненского района Республики Крым"</t>
  </si>
  <si>
    <t>Оценка эффективности реализации  муниципальных целевых программ  бюджета муниципального образования Раздольненское сельское поселение  Раздольненского района Республики Крым за январь-ноябрь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</si>
</sst>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sz val="10"/>
      <color theme="1"/>
      <name val="Arial Cyr"/>
      <charset val="204"/>
    </font>
    <font>
      <sz val="10"/>
      <color theme="1"/>
      <name val="Arial"/>
      <family val="2"/>
      <charset val="204"/>
    </font>
    <font>
      <sz val="6"/>
      <color theme="1"/>
      <name val="Tahoma"/>
      <family val="2"/>
      <charset val="204"/>
    </font>
    <font>
      <sz val="14"/>
      <color theme="1"/>
      <name val="Tahoma"/>
      <family val="2"/>
      <charset val="204"/>
    </font>
    <font>
      <sz val="14"/>
      <color theme="1"/>
      <name val="Arial Cyr"/>
      <charset val="204"/>
    </font>
    <font>
      <sz val="10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12"/>
      <color theme="1"/>
      <name val="Arial Cyr"/>
      <charset val="204"/>
    </font>
    <font>
      <b/>
      <sz val="12"/>
      <color theme="1"/>
      <name val="Tahoma"/>
      <family val="2"/>
      <charset val="204"/>
    </font>
    <font>
      <b/>
      <sz val="12"/>
      <color theme="1"/>
      <name val="Arial Cyr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  <font>
      <sz val="9"/>
      <color theme="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6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b/>
      <sz val="10"/>
      <name val="Tahoma"/>
      <family val="2"/>
      <charset val="204"/>
    </font>
    <font>
      <b/>
      <sz val="8"/>
      <name val="Tahoma"/>
      <family val="2"/>
      <charset val="204"/>
    </font>
    <font>
      <b/>
      <sz val="12"/>
      <name val="Tahoma"/>
      <family val="2"/>
      <charset val="204"/>
    </font>
    <font>
      <b/>
      <sz val="12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8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3" fillId="0" borderId="0" xfId="0" applyNumberFormat="1" applyFont="1"/>
    <xf numFmtId="0" fontId="4" fillId="0" borderId="4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5" fillId="2" borderId="17" xfId="0" applyNumberFormat="1" applyFont="1" applyFill="1" applyBorder="1" applyAlignment="1">
      <alignment horizontal="center" vertical="top" wrapText="1"/>
    </xf>
    <xf numFmtId="4" fontId="9" fillId="3" borderId="19" xfId="0" applyNumberFormat="1" applyFont="1" applyFill="1" applyBorder="1" applyAlignment="1">
      <alignment horizontal="center" vertical="center"/>
    </xf>
    <xf numFmtId="10" fontId="10" fillId="3" borderId="19" xfId="0" applyNumberFormat="1" applyFont="1" applyFill="1" applyBorder="1" applyAlignment="1">
      <alignment horizontal="center" vertical="center"/>
    </xf>
    <xf numFmtId="10" fontId="10" fillId="3" borderId="19" xfId="0" applyNumberFormat="1" applyFont="1" applyFill="1" applyBorder="1" applyAlignment="1">
      <alignment horizontal="right" vertical="center"/>
    </xf>
    <xf numFmtId="4" fontId="11" fillId="0" borderId="19" xfId="0" applyNumberFormat="1" applyFont="1" applyBorder="1" applyAlignment="1">
      <alignment horizontal="center" vertical="center"/>
    </xf>
    <xf numFmtId="10" fontId="12" fillId="0" borderId="19" xfId="0" applyNumberFormat="1" applyFont="1" applyBorder="1" applyAlignment="1">
      <alignment horizontal="center" vertical="center"/>
    </xf>
    <xf numFmtId="4" fontId="11" fillId="2" borderId="19" xfId="0" applyNumberFormat="1" applyFont="1" applyFill="1" applyBorder="1" applyAlignment="1">
      <alignment horizontal="center" vertical="center"/>
    </xf>
    <xf numFmtId="10" fontId="12" fillId="2" borderId="19" xfId="0" applyNumberFormat="1" applyFont="1" applyFill="1" applyBorder="1" applyAlignment="1">
      <alignment horizontal="center" vertical="center"/>
    </xf>
    <xf numFmtId="4" fontId="11" fillId="4" borderId="19" xfId="0" applyNumberFormat="1" applyFont="1" applyFill="1" applyBorder="1" applyAlignment="1">
      <alignment horizontal="center" vertical="center"/>
    </xf>
    <xf numFmtId="4" fontId="6" fillId="5" borderId="19" xfId="0" applyNumberFormat="1" applyFont="1" applyFill="1" applyBorder="1" applyAlignment="1">
      <alignment horizontal="center" vertical="center"/>
    </xf>
    <xf numFmtId="10" fontId="7" fillId="5" borderId="19" xfId="0" applyNumberFormat="1" applyFont="1" applyFill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10" fontId="10" fillId="0" borderId="19" xfId="0" applyNumberFormat="1" applyFont="1" applyBorder="1" applyAlignment="1">
      <alignment horizontal="center" vertical="center"/>
    </xf>
    <xf numFmtId="10" fontId="10" fillId="0" borderId="19" xfId="0" applyNumberFormat="1" applyFont="1" applyBorder="1" applyAlignment="1">
      <alignment vertical="center"/>
    </xf>
    <xf numFmtId="10" fontId="13" fillId="0" borderId="19" xfId="0" applyNumberFormat="1" applyFont="1" applyBorder="1" applyAlignment="1">
      <alignment horizontal="center" vertical="center" wrapText="1"/>
    </xf>
    <xf numFmtId="4" fontId="9" fillId="2" borderId="19" xfId="0" applyNumberFormat="1" applyFont="1" applyFill="1" applyBorder="1" applyAlignment="1">
      <alignment horizontal="center" vertical="center"/>
    </xf>
    <xf numFmtId="10" fontId="10" fillId="2" borderId="19" xfId="0" applyNumberFormat="1" applyFont="1" applyFill="1" applyBorder="1" applyAlignment="1">
      <alignment horizontal="center" vertical="center"/>
    </xf>
    <xf numFmtId="0" fontId="10" fillId="0" borderId="0" xfId="0" applyFont="1"/>
    <xf numFmtId="0" fontId="16" fillId="0" borderId="0" xfId="0" applyFont="1"/>
    <xf numFmtId="0" fontId="4" fillId="0" borderId="11" xfId="0" applyNumberFormat="1" applyFont="1" applyBorder="1" applyAlignment="1">
      <alignment horizontal="center" vertical="top"/>
    </xf>
    <xf numFmtId="0" fontId="8" fillId="0" borderId="4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4" fontId="6" fillId="6" borderId="18" xfId="0" applyNumberFormat="1" applyFont="1" applyFill="1" applyBorder="1" applyAlignment="1">
      <alignment horizontal="center" vertical="center"/>
    </xf>
    <xf numFmtId="10" fontId="7" fillId="6" borderId="18" xfId="0" applyNumberFormat="1" applyFont="1" applyFill="1" applyBorder="1" applyAlignment="1">
      <alignment horizontal="center" vertical="center"/>
    </xf>
    <xf numFmtId="4" fontId="6" fillId="5" borderId="19" xfId="0" applyNumberFormat="1" applyFont="1" applyFill="1" applyBorder="1" applyAlignment="1">
      <alignment vertical="center"/>
    </xf>
    <xf numFmtId="10" fontId="7" fillId="5" borderId="19" xfId="0" applyNumberFormat="1" applyFont="1" applyFill="1" applyBorder="1" applyAlignment="1">
      <alignment vertical="center"/>
    </xf>
    <xf numFmtId="4" fontId="11" fillId="0" borderId="19" xfId="0" applyNumberFormat="1" applyFont="1" applyBorder="1" applyAlignment="1">
      <alignment vertical="center"/>
    </xf>
    <xf numFmtId="10" fontId="12" fillId="0" borderId="19" xfId="0" applyNumberFormat="1" applyFont="1" applyBorder="1" applyAlignment="1">
      <alignment vertical="center"/>
    </xf>
    <xf numFmtId="49" fontId="8" fillId="2" borderId="19" xfId="0" applyNumberFormat="1" applyFont="1" applyFill="1" applyBorder="1" applyAlignment="1">
      <alignment horizontal="center" vertical="center" wrapText="1"/>
    </xf>
    <xf numFmtId="49" fontId="8" fillId="3" borderId="19" xfId="0" applyNumberFormat="1" applyFont="1" applyFill="1" applyBorder="1" applyAlignment="1">
      <alignment horizontal="center" vertical="center" wrapText="1"/>
    </xf>
    <xf numFmtId="49" fontId="8" fillId="4" borderId="19" xfId="0" applyNumberFormat="1" applyFont="1" applyFill="1" applyBorder="1" applyAlignment="1">
      <alignment horizontal="center" vertical="center" wrapText="1"/>
    </xf>
    <xf numFmtId="49" fontId="8" fillId="5" borderId="19" xfId="0" applyNumberFormat="1" applyFont="1" applyFill="1" applyBorder="1" applyAlignment="1">
      <alignment horizontal="center" vertical="center" wrapText="1"/>
    </xf>
    <xf numFmtId="10" fontId="7" fillId="6" borderId="18" xfId="0" applyNumberFormat="1" applyFont="1" applyFill="1" applyBorder="1" applyAlignment="1">
      <alignment horizontal="right" vertical="center"/>
    </xf>
    <xf numFmtId="0" fontId="9" fillId="2" borderId="0" xfId="0" applyNumberFormat="1" applyFont="1" applyFill="1" applyBorder="1" applyAlignment="1">
      <alignment horizontal="right" vertical="top" wrapText="1"/>
    </xf>
    <xf numFmtId="0" fontId="2" fillId="2" borderId="0" xfId="0" applyNumberFormat="1" applyFont="1" applyFill="1" applyAlignment="1">
      <alignment horizontal="left" vertical="center" wrapText="1"/>
    </xf>
    <xf numFmtId="0" fontId="3" fillId="0" borderId="0" xfId="0" applyFont="1"/>
    <xf numFmtId="0" fontId="10" fillId="0" borderId="0" xfId="0" applyNumberFormat="1" applyFont="1"/>
    <xf numFmtId="49" fontId="20" fillId="2" borderId="19" xfId="0" applyNumberFormat="1" applyFont="1" applyFill="1" applyBorder="1" applyAlignment="1">
      <alignment horizontal="center" vertical="center" wrapText="1"/>
    </xf>
    <xf numFmtId="4" fontId="22" fillId="0" borderId="19" xfId="0" applyNumberFormat="1" applyFont="1" applyBorder="1" applyAlignment="1">
      <alignment horizontal="center" vertical="center"/>
    </xf>
    <xf numFmtId="4" fontId="22" fillId="2" borderId="19" xfId="0" applyNumberFormat="1" applyFont="1" applyFill="1" applyBorder="1" applyAlignment="1">
      <alignment horizontal="center" vertical="center"/>
    </xf>
    <xf numFmtId="10" fontId="23" fillId="2" borderId="19" xfId="0" applyNumberFormat="1" applyFont="1" applyFill="1" applyBorder="1" applyAlignment="1">
      <alignment horizontal="center" vertical="center"/>
    </xf>
    <xf numFmtId="10" fontId="24" fillId="0" borderId="19" xfId="0" applyNumberFormat="1" applyFont="1" applyBorder="1" applyAlignment="1">
      <alignment horizontal="center" vertical="center" wrapText="1"/>
    </xf>
    <xf numFmtId="0" fontId="25" fillId="0" borderId="0" xfId="0" applyNumberFormat="1" applyFont="1"/>
    <xf numFmtId="0" fontId="2" fillId="2" borderId="0" xfId="0" applyNumberFormat="1" applyFont="1" applyFill="1" applyBorder="1" applyAlignment="1">
      <alignment horizontal="right" vertical="top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8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0" fontId="8" fillId="2" borderId="19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top" wrapText="1"/>
    </xf>
    <xf numFmtId="0" fontId="6" fillId="6" borderId="18" xfId="0" applyNumberFormat="1" applyFont="1" applyFill="1" applyBorder="1" applyAlignment="1">
      <alignment horizontal="center" vertical="center" wrapText="1"/>
    </xf>
    <xf numFmtId="0" fontId="8" fillId="5" borderId="19" xfId="0" applyNumberFormat="1" applyFont="1" applyFill="1" applyBorder="1" applyAlignment="1">
      <alignment horizontal="center" vertical="center" wrapText="1"/>
    </xf>
    <xf numFmtId="0" fontId="8" fillId="4" borderId="19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horizontal="left" vertical="top" wrapText="1"/>
    </xf>
    <xf numFmtId="4" fontId="11" fillId="2" borderId="0" xfId="0" applyNumberFormat="1" applyFont="1" applyFill="1" applyBorder="1" applyAlignment="1">
      <alignment horizontal="right" vertical="top" wrapText="1"/>
    </xf>
    <xf numFmtId="0" fontId="14" fillId="2" borderId="0" xfId="0" applyNumberFormat="1" applyFont="1" applyFill="1" applyBorder="1" applyAlignment="1">
      <alignment horizontal="left" vertical="top" wrapText="1"/>
    </xf>
    <xf numFmtId="4" fontId="11" fillId="2" borderId="0" xfId="0" applyNumberFormat="1" applyFont="1" applyFill="1" applyBorder="1" applyAlignment="1">
      <alignment horizontal="right" vertical="top" wrapText="1"/>
    </xf>
    <xf numFmtId="0" fontId="8" fillId="5" borderId="19" xfId="0" applyNumberFormat="1" applyFont="1" applyFill="1" applyBorder="1" applyAlignment="1">
      <alignment horizontal="center" vertical="center" wrapText="1"/>
    </xf>
    <xf numFmtId="0" fontId="8" fillId="2" borderId="19" xfId="0" applyNumberFormat="1" applyFont="1" applyFill="1" applyBorder="1" applyAlignment="1">
      <alignment horizontal="center" vertical="center" wrapText="1"/>
    </xf>
    <xf numFmtId="0" fontId="8" fillId="4" borderId="19" xfId="0" applyNumberFormat="1" applyFont="1" applyFill="1" applyBorder="1" applyAlignment="1">
      <alignment horizontal="center" vertical="center" wrapText="1"/>
    </xf>
    <xf numFmtId="0" fontId="8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top" wrapText="1"/>
    </xf>
    <xf numFmtId="0" fontId="6" fillId="6" borderId="18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right" vertical="top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top" wrapText="1"/>
    </xf>
    <xf numFmtId="0" fontId="6" fillId="6" borderId="18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right" vertical="top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8" fillId="2" borderId="19" xfId="0" applyNumberFormat="1" applyFont="1" applyFill="1" applyBorder="1" applyAlignment="1">
      <alignment horizontal="center" vertical="center" wrapText="1"/>
    </xf>
    <xf numFmtId="0" fontId="8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0" fontId="8" fillId="5" borderId="19" xfId="0" applyNumberFormat="1" applyFont="1" applyFill="1" applyBorder="1" applyAlignment="1">
      <alignment horizontal="center" vertical="center" wrapText="1"/>
    </xf>
    <xf numFmtId="0" fontId="8" fillId="4" borderId="19" xfId="0" applyNumberFormat="1" applyFont="1" applyFill="1" applyBorder="1" applyAlignment="1">
      <alignment horizontal="center" vertical="center" wrapText="1"/>
    </xf>
    <xf numFmtId="4" fontId="11" fillId="2" borderId="0" xfId="0" applyNumberFormat="1" applyFont="1" applyFill="1" applyBorder="1" applyAlignment="1">
      <alignment horizontal="right" vertical="top" wrapText="1"/>
    </xf>
    <xf numFmtId="0" fontId="14" fillId="2" borderId="0" xfId="0" applyNumberFormat="1" applyFont="1" applyFill="1" applyBorder="1" applyAlignment="1">
      <alignment horizontal="left" vertical="top" wrapText="1"/>
    </xf>
    <xf numFmtId="0" fontId="8" fillId="2" borderId="19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horizontal="left" vertical="top" wrapText="1"/>
    </xf>
    <xf numFmtId="4" fontId="11" fillId="2" borderId="0" xfId="0" applyNumberFormat="1" applyFont="1" applyFill="1" applyBorder="1" applyAlignment="1">
      <alignment horizontal="right" vertical="top" wrapText="1"/>
    </xf>
    <xf numFmtId="0" fontId="8" fillId="5" borderId="19" xfId="0" applyNumberFormat="1" applyFont="1" applyFill="1" applyBorder="1" applyAlignment="1">
      <alignment horizontal="center" vertical="center" wrapText="1"/>
    </xf>
    <xf numFmtId="0" fontId="8" fillId="4" borderId="19" xfId="0" applyNumberFormat="1" applyFont="1" applyFill="1" applyBorder="1" applyAlignment="1">
      <alignment horizontal="center" vertical="center" wrapText="1"/>
    </xf>
    <xf numFmtId="0" fontId="8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top" wrapText="1"/>
    </xf>
    <xf numFmtId="0" fontId="6" fillId="6" borderId="18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right" vertical="top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horizontal="left" vertical="top" wrapText="1"/>
    </xf>
    <xf numFmtId="4" fontId="11" fillId="2" borderId="0" xfId="0" applyNumberFormat="1" applyFont="1" applyFill="1" applyBorder="1" applyAlignment="1">
      <alignment horizontal="right" vertical="top" wrapText="1"/>
    </xf>
    <xf numFmtId="0" fontId="8" fillId="2" borderId="19" xfId="0" applyNumberFormat="1" applyFont="1" applyFill="1" applyBorder="1" applyAlignment="1">
      <alignment horizontal="center" vertical="center" wrapText="1"/>
    </xf>
    <xf numFmtId="0" fontId="8" fillId="5" borderId="19" xfId="0" applyNumberFormat="1" applyFont="1" applyFill="1" applyBorder="1" applyAlignment="1">
      <alignment horizontal="center" vertical="center" wrapText="1"/>
    </xf>
    <xf numFmtId="0" fontId="8" fillId="4" borderId="19" xfId="0" applyNumberFormat="1" applyFont="1" applyFill="1" applyBorder="1" applyAlignment="1">
      <alignment horizontal="center" vertical="center" wrapText="1"/>
    </xf>
    <xf numFmtId="0" fontId="8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top" wrapText="1"/>
    </xf>
    <xf numFmtId="0" fontId="6" fillId="6" borderId="18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right" vertical="top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4" fontId="0" fillId="0" borderId="0" xfId="0" applyNumberFormat="1"/>
    <xf numFmtId="4" fontId="27" fillId="0" borderId="25" xfId="0" applyNumberFormat="1" applyFont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top" wrapText="1"/>
    </xf>
    <xf numFmtId="0" fontId="6" fillId="6" borderId="18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right" vertical="top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8" fillId="2" borderId="19" xfId="0" applyNumberFormat="1" applyFont="1" applyFill="1" applyBorder="1" applyAlignment="1">
      <alignment horizontal="center" vertical="center" wrapText="1"/>
    </xf>
    <xf numFmtId="0" fontId="8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0" fontId="8" fillId="5" borderId="19" xfId="0" applyNumberFormat="1" applyFont="1" applyFill="1" applyBorder="1" applyAlignment="1">
      <alignment horizontal="center" vertical="center" wrapText="1"/>
    </xf>
    <xf numFmtId="0" fontId="8" fillId="4" borderId="19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horizontal="left" vertical="top" wrapText="1"/>
    </xf>
    <xf numFmtId="4" fontId="11" fillId="2" borderId="0" xfId="0" applyNumberFormat="1" applyFont="1" applyFill="1" applyBorder="1" applyAlignment="1">
      <alignment horizontal="right" vertical="top" wrapText="1"/>
    </xf>
    <xf numFmtId="0" fontId="14" fillId="2" borderId="0" xfId="0" applyNumberFormat="1" applyFont="1" applyFill="1" applyBorder="1" applyAlignment="1">
      <alignment horizontal="left" vertical="top" wrapText="1"/>
    </xf>
    <xf numFmtId="0" fontId="8" fillId="2" borderId="19" xfId="0" applyNumberFormat="1" applyFont="1" applyFill="1" applyBorder="1" applyAlignment="1">
      <alignment horizontal="center" vertical="center" wrapText="1"/>
    </xf>
    <xf numFmtId="4" fontId="11" fillId="2" borderId="0" xfId="0" applyNumberFormat="1" applyFont="1" applyFill="1" applyBorder="1" applyAlignment="1">
      <alignment horizontal="right" vertical="top" wrapText="1"/>
    </xf>
    <xf numFmtId="0" fontId="8" fillId="5" borderId="19" xfId="0" applyNumberFormat="1" applyFont="1" applyFill="1" applyBorder="1" applyAlignment="1">
      <alignment horizontal="center" vertical="center" wrapText="1"/>
    </xf>
    <xf numFmtId="0" fontId="8" fillId="4" borderId="19" xfId="0" applyNumberFormat="1" applyFont="1" applyFill="1" applyBorder="1" applyAlignment="1">
      <alignment horizontal="center" vertical="center" wrapText="1"/>
    </xf>
    <xf numFmtId="0" fontId="8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top" wrapText="1"/>
    </xf>
    <xf numFmtId="0" fontId="6" fillId="6" borderId="18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right" vertical="top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8" fillId="3" borderId="19" xfId="0" applyNumberFormat="1" applyFont="1" applyFill="1" applyBorder="1" applyAlignment="1">
      <alignment horizontal="left" vertical="center" wrapText="1"/>
    </xf>
    <xf numFmtId="0" fontId="2" fillId="3" borderId="19" xfId="0" applyNumberFormat="1" applyFont="1" applyFill="1" applyBorder="1" applyAlignment="1">
      <alignment horizontal="center" vertical="center" wrapText="1"/>
    </xf>
    <xf numFmtId="0" fontId="8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0" fontId="8" fillId="2" borderId="19" xfId="0" applyNumberFormat="1" applyFont="1" applyFill="1" applyBorder="1" applyAlignment="1">
      <alignment horizontal="left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0" fontId="8" fillId="2" borderId="19" xfId="0" applyNumberFormat="1" applyFont="1" applyFill="1" applyBorder="1" applyAlignment="1">
      <alignment horizontal="center" vertical="center" wrapText="1"/>
    </xf>
    <xf numFmtId="4" fontId="11" fillId="2" borderId="19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top" wrapText="1"/>
    </xf>
    <xf numFmtId="0" fontId="5" fillId="2" borderId="13" xfId="0" applyNumberFormat="1" applyFont="1" applyFill="1" applyBorder="1" applyAlignment="1">
      <alignment horizontal="center" vertical="top" wrapText="1"/>
    </xf>
    <xf numFmtId="0" fontId="5" fillId="2" borderId="14" xfId="0" applyNumberFormat="1" applyFont="1" applyFill="1" applyBorder="1" applyAlignment="1">
      <alignment horizontal="center" vertical="top" wrapText="1"/>
    </xf>
    <xf numFmtId="0" fontId="5" fillId="2" borderId="15" xfId="0" applyNumberFormat="1" applyFont="1" applyFill="1" applyBorder="1" applyAlignment="1">
      <alignment horizontal="center" vertical="top" wrapText="1"/>
    </xf>
    <xf numFmtId="0" fontId="5" fillId="2" borderId="16" xfId="0" applyNumberFormat="1" applyFont="1" applyFill="1" applyBorder="1" applyAlignment="1">
      <alignment horizontal="center" vertical="top" wrapText="1"/>
    </xf>
    <xf numFmtId="0" fontId="6" fillId="6" borderId="18" xfId="0" applyNumberFormat="1" applyFont="1" applyFill="1" applyBorder="1" applyAlignment="1">
      <alignment horizontal="left" vertical="center" wrapText="1"/>
    </xf>
    <xf numFmtId="0" fontId="6" fillId="6" borderId="18" xfId="0" applyNumberFormat="1" applyFont="1" applyFill="1" applyBorder="1" applyAlignment="1">
      <alignment horizontal="center" vertical="center" wrapText="1"/>
    </xf>
    <xf numFmtId="4" fontId="6" fillId="6" borderId="18" xfId="0" applyNumberFormat="1" applyFont="1" applyFill="1" applyBorder="1" applyAlignment="1">
      <alignment horizontal="center" vertical="center" wrapText="1"/>
    </xf>
    <xf numFmtId="0" fontId="8" fillId="2" borderId="19" xfId="0" applyNumberFormat="1" applyFont="1" applyFill="1" applyBorder="1" applyAlignment="1">
      <alignment horizontal="left" vertical="top" wrapText="1"/>
    </xf>
    <xf numFmtId="0" fontId="8" fillId="3" borderId="19" xfId="0" applyNumberFormat="1" applyFont="1" applyFill="1" applyBorder="1" applyAlignment="1">
      <alignment horizontal="left" vertical="top" wrapText="1"/>
    </xf>
    <xf numFmtId="0" fontId="6" fillId="5" borderId="19" xfId="0" applyNumberFormat="1" applyFont="1" applyFill="1" applyBorder="1" applyAlignment="1">
      <alignment horizontal="left" vertical="center" wrapText="1"/>
    </xf>
    <xf numFmtId="0" fontId="6" fillId="5" borderId="19" xfId="0" applyNumberFormat="1" applyFont="1" applyFill="1" applyBorder="1" applyAlignment="1">
      <alignment horizontal="center" vertical="center" wrapText="1"/>
    </xf>
    <xf numFmtId="0" fontId="8" fillId="5" borderId="19" xfId="0" applyNumberFormat="1" applyFont="1" applyFill="1" applyBorder="1" applyAlignment="1">
      <alignment horizontal="center" vertical="center" wrapText="1"/>
    </xf>
    <xf numFmtId="4" fontId="6" fillId="5" borderId="19" xfId="0" applyNumberFormat="1" applyFont="1" applyFill="1" applyBorder="1" applyAlignment="1">
      <alignment horizontal="center" vertical="center" wrapText="1"/>
    </xf>
    <xf numFmtId="4" fontId="9" fillId="2" borderId="19" xfId="0" applyNumberFormat="1" applyFont="1" applyFill="1" applyBorder="1" applyAlignment="1">
      <alignment horizontal="center" vertical="center" wrapText="1"/>
    </xf>
    <xf numFmtId="0" fontId="2" fillId="4" borderId="20" xfId="0" applyNumberFormat="1" applyFont="1" applyFill="1" applyBorder="1" applyAlignment="1">
      <alignment horizontal="left" vertical="center" wrapText="1"/>
    </xf>
    <xf numFmtId="0" fontId="2" fillId="4" borderId="8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22" xfId="0" applyNumberFormat="1" applyFont="1" applyFill="1" applyBorder="1" applyAlignment="1">
      <alignment horizontal="center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0" fontId="8" fillId="4" borderId="19" xfId="0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left" vertical="center" wrapText="1"/>
    </xf>
    <xf numFmtId="0" fontId="2" fillId="4" borderId="24" xfId="0" applyNumberFormat="1" applyFont="1" applyFill="1" applyBorder="1" applyAlignment="1">
      <alignment horizontal="center" vertical="center" wrapText="1"/>
    </xf>
    <xf numFmtId="0" fontId="2" fillId="4" borderId="22" xfId="0" applyNumberFormat="1" applyFont="1" applyFill="1" applyBorder="1" applyAlignment="1">
      <alignment horizontal="center" vertical="center" wrapText="1"/>
    </xf>
    <xf numFmtId="0" fontId="2" fillId="4" borderId="23" xfId="0" applyNumberFormat="1" applyFont="1" applyFill="1" applyBorder="1" applyAlignment="1">
      <alignment horizontal="center" vertical="center" wrapText="1"/>
    </xf>
    <xf numFmtId="4" fontId="11" fillId="4" borderId="19" xfId="0" applyNumberFormat="1" applyFont="1" applyFill="1" applyBorder="1" applyAlignment="1">
      <alignment horizontal="center" vertical="center" wrapText="1"/>
    </xf>
    <xf numFmtId="0" fontId="20" fillId="2" borderId="19" xfId="0" applyNumberFormat="1" applyFont="1" applyFill="1" applyBorder="1" applyAlignment="1">
      <alignment horizontal="left" vertical="center" wrapText="1"/>
    </xf>
    <xf numFmtId="0" fontId="21" fillId="2" borderId="19" xfId="0" applyNumberFormat="1" applyFont="1" applyFill="1" applyBorder="1" applyAlignment="1">
      <alignment horizontal="center" vertical="center" wrapText="1"/>
    </xf>
    <xf numFmtId="0" fontId="20" fillId="2" borderId="19" xfId="0" applyNumberFormat="1" applyFont="1" applyFill="1" applyBorder="1" applyAlignment="1">
      <alignment horizontal="center" vertical="center" wrapText="1"/>
    </xf>
    <xf numFmtId="4" fontId="22" fillId="2" borderId="19" xfId="0" applyNumberFormat="1" applyFont="1" applyFill="1" applyBorder="1" applyAlignment="1">
      <alignment horizontal="center" vertical="center" wrapText="1"/>
    </xf>
    <xf numFmtId="4" fontId="6" fillId="5" borderId="19" xfId="0" applyNumberFormat="1" applyFont="1" applyFill="1" applyBorder="1" applyAlignment="1">
      <alignment horizontal="right" vertical="center" wrapText="1"/>
    </xf>
    <xf numFmtId="4" fontId="11" fillId="2" borderId="19" xfId="0" applyNumberFormat="1" applyFont="1" applyFill="1" applyBorder="1" applyAlignment="1">
      <alignment horizontal="right" vertical="center" wrapText="1"/>
    </xf>
    <xf numFmtId="0" fontId="6" fillId="5" borderId="24" xfId="0" applyNumberFormat="1" applyFont="1" applyFill="1" applyBorder="1" applyAlignment="1">
      <alignment horizontal="left" vertical="center" wrapText="1"/>
    </xf>
    <xf numFmtId="0" fontId="6" fillId="5" borderId="23" xfId="0" applyNumberFormat="1" applyFont="1" applyFill="1" applyBorder="1" applyAlignment="1">
      <alignment horizontal="left" vertical="center" wrapText="1"/>
    </xf>
    <xf numFmtId="0" fontId="6" fillId="5" borderId="24" xfId="0" applyNumberFormat="1" applyFont="1" applyFill="1" applyBorder="1" applyAlignment="1">
      <alignment horizontal="center" vertical="center" wrapText="1"/>
    </xf>
    <xf numFmtId="0" fontId="6" fillId="5" borderId="22" xfId="0" applyNumberFormat="1" applyFont="1" applyFill="1" applyBorder="1" applyAlignment="1">
      <alignment horizontal="center" vertical="center" wrapText="1"/>
    </xf>
    <xf numFmtId="0" fontId="6" fillId="5" borderId="23" xfId="0" applyNumberFormat="1" applyFont="1" applyFill="1" applyBorder="1" applyAlignment="1">
      <alignment horizontal="center" vertical="center" wrapText="1"/>
    </xf>
    <xf numFmtId="0" fontId="8" fillId="5" borderId="24" xfId="0" applyNumberFormat="1" applyFont="1" applyFill="1" applyBorder="1" applyAlignment="1">
      <alignment horizontal="center" vertical="center" wrapText="1"/>
    </xf>
    <xf numFmtId="0" fontId="8" fillId="5" borderId="23" xfId="0" applyNumberFormat="1" applyFont="1" applyFill="1" applyBorder="1" applyAlignment="1">
      <alignment horizontal="center" vertical="center" wrapText="1"/>
    </xf>
    <xf numFmtId="4" fontId="6" fillId="5" borderId="24" xfId="0" applyNumberFormat="1" applyFont="1" applyFill="1" applyBorder="1" applyAlignment="1">
      <alignment horizontal="center" vertical="center" wrapText="1"/>
    </xf>
    <xf numFmtId="4" fontId="6" fillId="5" borderId="23" xfId="0" applyNumberFormat="1" applyFont="1" applyFill="1" applyBorder="1" applyAlignment="1">
      <alignment horizontal="center" vertical="center" wrapText="1"/>
    </xf>
    <xf numFmtId="0" fontId="8" fillId="2" borderId="24" xfId="0" applyNumberFormat="1" applyFont="1" applyFill="1" applyBorder="1" applyAlignment="1">
      <alignment horizontal="left" vertical="center" wrapText="1"/>
    </xf>
    <xf numFmtId="0" fontId="8" fillId="2" borderId="23" xfId="0" applyNumberFormat="1" applyFont="1" applyFill="1" applyBorder="1" applyAlignment="1">
      <alignment horizontal="left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8" fillId="2" borderId="24" xfId="0" applyNumberFormat="1" applyFont="1" applyFill="1" applyBorder="1" applyAlignment="1">
      <alignment horizontal="center" vertical="center" wrapText="1"/>
    </xf>
    <xf numFmtId="0" fontId="8" fillId="2" borderId="23" xfId="0" applyNumberFormat="1" applyFont="1" applyFill="1" applyBorder="1" applyAlignment="1">
      <alignment horizontal="center" vertical="center" wrapText="1"/>
    </xf>
    <xf numFmtId="4" fontId="9" fillId="2" borderId="24" xfId="0" applyNumberFormat="1" applyFont="1" applyFill="1" applyBorder="1" applyAlignment="1">
      <alignment horizontal="center" vertical="center" wrapText="1"/>
    </xf>
    <xf numFmtId="4" fontId="9" fillId="2" borderId="23" xfId="0" applyNumberFormat="1" applyFont="1" applyFill="1" applyBorder="1" applyAlignment="1">
      <alignment horizontal="center" vertical="center" wrapText="1"/>
    </xf>
    <xf numFmtId="4" fontId="11" fillId="2" borderId="24" xfId="0" applyNumberFormat="1" applyFont="1" applyFill="1" applyBorder="1" applyAlignment="1">
      <alignment horizontal="center" vertical="center" wrapText="1"/>
    </xf>
    <xf numFmtId="4" fontId="11" fillId="2" borderId="23" xfId="0" applyNumberFormat="1" applyFont="1" applyFill="1" applyBorder="1" applyAlignment="1">
      <alignment horizontal="center" vertical="center" wrapText="1"/>
    </xf>
    <xf numFmtId="0" fontId="18" fillId="2" borderId="0" xfId="0" applyNumberFormat="1" applyFont="1" applyFill="1" applyAlignment="1">
      <alignment horizontal="center" vertical="top" wrapText="1"/>
    </xf>
    <xf numFmtId="0" fontId="19" fillId="2" borderId="0" xfId="0" applyNumberFormat="1" applyFont="1" applyFill="1" applyBorder="1" applyAlignment="1">
      <alignment horizontal="center" vertical="top" wrapText="1"/>
    </xf>
    <xf numFmtId="0" fontId="19" fillId="2" borderId="0" xfId="0" applyNumberFormat="1" applyFont="1" applyFill="1" applyBorder="1" applyAlignment="1">
      <alignment horizontal="left" vertical="top" wrapText="1"/>
    </xf>
    <xf numFmtId="0" fontId="14" fillId="2" borderId="0" xfId="0" applyNumberFormat="1" applyFont="1" applyFill="1" applyBorder="1" applyAlignment="1">
      <alignment horizontal="left" vertical="top" wrapText="1"/>
    </xf>
    <xf numFmtId="0" fontId="2" fillId="2" borderId="0" xfId="0" applyNumberFormat="1" applyFont="1" applyFill="1" applyAlignment="1">
      <alignment horizontal="left" vertical="top" wrapText="1"/>
    </xf>
    <xf numFmtId="0" fontId="16" fillId="2" borderId="0" xfId="0" applyNumberFormat="1" applyFont="1" applyFill="1" applyAlignment="1">
      <alignment horizontal="left" vertical="top" wrapText="1"/>
    </xf>
    <xf numFmtId="4" fontId="11" fillId="2" borderId="0" xfId="0" applyNumberFormat="1" applyFont="1" applyFill="1" applyBorder="1" applyAlignment="1">
      <alignment horizontal="right" vertical="top" wrapText="1"/>
    </xf>
    <xf numFmtId="0" fontId="17" fillId="2" borderId="0" xfId="0" applyNumberFormat="1" applyFont="1" applyFill="1" applyAlignment="1">
      <alignment horizontal="left" vertical="top" wrapText="1"/>
    </xf>
    <xf numFmtId="0" fontId="14" fillId="2" borderId="0" xfId="0" applyNumberFormat="1" applyFont="1" applyFill="1" applyAlignment="1">
      <alignment horizontal="left" wrapText="1"/>
    </xf>
    <xf numFmtId="0" fontId="14" fillId="2" borderId="0" xfId="0" applyNumberFormat="1" applyFont="1" applyFill="1" applyBorder="1" applyAlignment="1">
      <alignment horizontal="center" wrapText="1"/>
    </xf>
    <xf numFmtId="0" fontId="14" fillId="2" borderId="0" xfId="0" applyNumberFormat="1" applyFont="1" applyFill="1" applyBorder="1" applyAlignment="1">
      <alignment horizontal="left" wrapText="1"/>
    </xf>
    <xf numFmtId="0" fontId="15" fillId="2" borderId="19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D4BA5-339C-437B-9AB6-6F64D762A487}">
  <dimension ref="A1:V60"/>
  <sheetViews>
    <sheetView tabSelected="1" workbookViewId="0">
      <selection activeCell="L13" sqref="L13"/>
    </sheetView>
  </sheetViews>
  <sheetFormatPr defaultColWidth="12.28515625" defaultRowHeight="12.75" x14ac:dyDescent="0.2"/>
  <cols>
    <col min="1" max="1" width="12.28515625" style="1"/>
    <col min="2" max="2" width="48" style="1" customWidth="1"/>
    <col min="3" max="3" width="9.5703125" style="1" customWidth="1"/>
    <col min="4" max="4" width="2.7109375" style="1" customWidth="1"/>
    <col min="5" max="5" width="12.28515625" style="1" hidden="1" customWidth="1"/>
    <col min="6" max="6" width="9.28515625" style="1" customWidth="1"/>
    <col min="7" max="7" width="12.28515625" style="1"/>
    <col min="8" max="8" width="8" style="1" customWidth="1"/>
    <col min="9" max="9" width="12.28515625" style="1" hidden="1" customWidth="1"/>
    <col min="10" max="10" width="12.28515625" style="1"/>
    <col min="11" max="11" width="7.28515625" style="1" customWidth="1"/>
    <col min="12" max="12" width="17.85546875" style="39" customWidth="1"/>
    <col min="13" max="13" width="19.7109375" style="39" customWidth="1"/>
    <col min="14" max="14" width="12.28515625" style="39"/>
    <col min="15" max="15" width="15.140625" style="39" customWidth="1"/>
    <col min="16" max="16384" width="12.28515625" style="39"/>
  </cols>
  <sheetData>
    <row r="1" spans="1:22" ht="48.75" customHeight="1" x14ac:dyDescent="0.2">
      <c r="A1" s="127" t="s">
        <v>97</v>
      </c>
      <c r="B1" s="127"/>
      <c r="C1" s="127"/>
      <c r="D1" s="127"/>
      <c r="E1" s="127"/>
      <c r="F1" s="127"/>
      <c r="G1" s="127"/>
      <c r="H1" s="127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s="1" customFormat="1" ht="13.5" thickBot="1" x14ac:dyDescent="0.25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22" s="1" customFormat="1" ht="13.5" thickBot="1" x14ac:dyDescent="0.25">
      <c r="A3" s="129" t="s">
        <v>2</v>
      </c>
      <c r="B3" s="130"/>
      <c r="C3" s="130" t="s">
        <v>3</v>
      </c>
      <c r="D3" s="130"/>
      <c r="E3" s="130"/>
      <c r="F3" s="130"/>
      <c r="G3" s="130"/>
      <c r="H3" s="130"/>
      <c r="I3" s="130"/>
      <c r="J3" s="133" t="s">
        <v>4</v>
      </c>
      <c r="K3" s="133"/>
      <c r="L3" s="24" t="s">
        <v>5</v>
      </c>
      <c r="M3" s="25" t="s">
        <v>6</v>
      </c>
      <c r="N3" s="2" t="s">
        <v>7</v>
      </c>
      <c r="O3" s="2" t="s">
        <v>8</v>
      </c>
    </row>
    <row r="4" spans="1:22" s="1" customFormat="1" ht="21.75" thickBot="1" x14ac:dyDescent="0.25">
      <c r="A4" s="131"/>
      <c r="B4" s="132"/>
      <c r="C4" s="135" t="s">
        <v>9</v>
      </c>
      <c r="D4" s="135"/>
      <c r="E4" s="135"/>
      <c r="F4" s="126" t="s">
        <v>10</v>
      </c>
      <c r="G4" s="126" t="s">
        <v>11</v>
      </c>
      <c r="H4" s="136" t="s">
        <v>12</v>
      </c>
      <c r="I4" s="136"/>
      <c r="J4" s="134"/>
      <c r="K4" s="134"/>
      <c r="L4" s="3" t="s">
        <v>13</v>
      </c>
      <c r="M4" s="3"/>
      <c r="N4" s="23" t="s">
        <v>14</v>
      </c>
      <c r="O4" s="23" t="s">
        <v>15</v>
      </c>
    </row>
    <row r="5" spans="1:22" s="1" customFormat="1" ht="13.5" thickBot="1" x14ac:dyDescent="0.25">
      <c r="A5" s="145" t="s">
        <v>16</v>
      </c>
      <c r="B5" s="146"/>
      <c r="C5" s="146" t="s">
        <v>17</v>
      </c>
      <c r="D5" s="146"/>
      <c r="E5" s="146"/>
      <c r="F5" s="123" t="s">
        <v>18</v>
      </c>
      <c r="G5" s="123" t="s">
        <v>19</v>
      </c>
      <c r="H5" s="147" t="s">
        <v>20</v>
      </c>
      <c r="I5" s="147"/>
      <c r="J5" s="148">
        <v>6</v>
      </c>
      <c r="K5" s="149"/>
      <c r="L5" s="4">
        <v>7</v>
      </c>
      <c r="M5" s="4">
        <v>8</v>
      </c>
      <c r="N5" s="4">
        <v>9</v>
      </c>
      <c r="O5" s="4">
        <v>10</v>
      </c>
    </row>
    <row r="6" spans="1:22" s="1" customFormat="1" ht="108" customHeight="1" x14ac:dyDescent="0.2">
      <c r="A6" s="150" t="s">
        <v>60</v>
      </c>
      <c r="B6" s="150"/>
      <c r="C6" s="151"/>
      <c r="D6" s="151"/>
      <c r="E6" s="151"/>
      <c r="F6" s="124"/>
      <c r="G6" s="124"/>
      <c r="H6" s="151"/>
      <c r="I6" s="151"/>
      <c r="J6" s="152">
        <f>J7+J10</f>
        <v>4650000</v>
      </c>
      <c r="K6" s="152"/>
      <c r="L6" s="26">
        <f>L7+L10</f>
        <v>3761279.83</v>
      </c>
      <c r="M6" s="26">
        <f>J6-L6</f>
        <v>888720.16999999993</v>
      </c>
      <c r="N6" s="27">
        <f t="shared" ref="N6:N49" si="0">L6/J6</f>
        <v>0.80887738279569898</v>
      </c>
      <c r="O6" s="36"/>
    </row>
    <row r="7" spans="1:22" s="1" customFormat="1" ht="28.5" customHeight="1" x14ac:dyDescent="0.2">
      <c r="A7" s="137" t="s">
        <v>21</v>
      </c>
      <c r="B7" s="137"/>
      <c r="C7" s="138" t="s">
        <v>22</v>
      </c>
      <c r="D7" s="138"/>
      <c r="E7" s="138"/>
      <c r="F7" s="121" t="s">
        <v>23</v>
      </c>
      <c r="G7" s="121" t="s">
        <v>24</v>
      </c>
      <c r="H7" s="139" t="s">
        <v>0</v>
      </c>
      <c r="I7" s="139"/>
      <c r="J7" s="140">
        <f>J8+J9</f>
        <v>845362.3</v>
      </c>
      <c r="K7" s="140"/>
      <c r="L7" s="5">
        <f>L8+L9</f>
        <v>821257.42</v>
      </c>
      <c r="M7" s="122">
        <f t="shared" ref="M7:M22" si="1">J7-L7</f>
        <v>24104.880000000005</v>
      </c>
      <c r="N7" s="6">
        <f t="shared" si="0"/>
        <v>0.97148574049256753</v>
      </c>
      <c r="O7" s="7"/>
    </row>
    <row r="8" spans="1:22" s="1" customFormat="1" ht="27" customHeight="1" x14ac:dyDescent="0.2">
      <c r="A8" s="141" t="s">
        <v>25</v>
      </c>
      <c r="B8" s="141"/>
      <c r="C8" s="142" t="s">
        <v>22</v>
      </c>
      <c r="D8" s="142"/>
      <c r="E8" s="142"/>
      <c r="F8" s="117" t="s">
        <v>23</v>
      </c>
      <c r="G8" s="117" t="s">
        <v>26</v>
      </c>
      <c r="H8" s="143">
        <v>120</v>
      </c>
      <c r="I8" s="143"/>
      <c r="J8" s="144">
        <v>837362.3</v>
      </c>
      <c r="K8" s="144"/>
      <c r="L8" s="8">
        <v>821257.42</v>
      </c>
      <c r="M8" s="8">
        <f t="shared" si="1"/>
        <v>16104.880000000005</v>
      </c>
      <c r="N8" s="9">
        <f t="shared" si="0"/>
        <v>0.98076713030906693</v>
      </c>
      <c r="O8" s="18" t="s">
        <v>27</v>
      </c>
    </row>
    <row r="9" spans="1:22" s="1" customFormat="1" ht="28.5" customHeight="1" x14ac:dyDescent="0.2">
      <c r="A9" s="153" t="s">
        <v>28</v>
      </c>
      <c r="B9" s="153"/>
      <c r="C9" s="143" t="s">
        <v>22</v>
      </c>
      <c r="D9" s="143"/>
      <c r="E9" s="143"/>
      <c r="F9" s="32" t="s">
        <v>35</v>
      </c>
      <c r="G9" s="117">
        <v>110000190</v>
      </c>
      <c r="H9" s="143">
        <v>240</v>
      </c>
      <c r="I9" s="143"/>
      <c r="J9" s="144">
        <v>8000</v>
      </c>
      <c r="K9" s="144"/>
      <c r="L9" s="8">
        <v>0</v>
      </c>
      <c r="M9" s="8">
        <f t="shared" si="1"/>
        <v>8000</v>
      </c>
      <c r="N9" s="9">
        <f t="shared" si="0"/>
        <v>0</v>
      </c>
      <c r="O9" s="18" t="s">
        <v>27</v>
      </c>
    </row>
    <row r="10" spans="1:22" s="1" customFormat="1" ht="29.25" customHeight="1" x14ac:dyDescent="0.2">
      <c r="A10" s="154" t="s">
        <v>29</v>
      </c>
      <c r="B10" s="154"/>
      <c r="C10" s="138" t="s">
        <v>22</v>
      </c>
      <c r="D10" s="138"/>
      <c r="E10" s="138"/>
      <c r="F10" s="121" t="s">
        <v>30</v>
      </c>
      <c r="G10" s="121" t="s">
        <v>31</v>
      </c>
      <c r="H10" s="139" t="s">
        <v>0</v>
      </c>
      <c r="I10" s="139"/>
      <c r="J10" s="140">
        <f>J11+J12+J13+J14</f>
        <v>3804637.7</v>
      </c>
      <c r="K10" s="140"/>
      <c r="L10" s="5">
        <f>L11+L12+L13+L14</f>
        <v>2940022.41</v>
      </c>
      <c r="M10" s="5">
        <f t="shared" si="1"/>
        <v>864615.29</v>
      </c>
      <c r="N10" s="6">
        <f t="shared" si="0"/>
        <v>0.77274701083890329</v>
      </c>
      <c r="O10" s="6"/>
    </row>
    <row r="11" spans="1:22" s="1" customFormat="1" ht="25.5" customHeight="1" x14ac:dyDescent="0.2">
      <c r="A11" s="153" t="s">
        <v>25</v>
      </c>
      <c r="B11" s="153"/>
      <c r="C11" s="142" t="s">
        <v>22</v>
      </c>
      <c r="D11" s="142"/>
      <c r="E11" s="142"/>
      <c r="F11" s="117" t="s">
        <v>30</v>
      </c>
      <c r="G11" s="117" t="s">
        <v>32</v>
      </c>
      <c r="H11" s="143">
        <v>120</v>
      </c>
      <c r="I11" s="143"/>
      <c r="J11" s="144">
        <v>2447454.7000000002</v>
      </c>
      <c r="K11" s="144"/>
      <c r="L11" s="8">
        <v>2156009.39</v>
      </c>
      <c r="M11" s="10">
        <f t="shared" si="1"/>
        <v>291445.31000000006</v>
      </c>
      <c r="N11" s="11">
        <f t="shared" si="0"/>
        <v>0.88091901762267555</v>
      </c>
      <c r="O11" s="18" t="s">
        <v>27</v>
      </c>
    </row>
    <row r="12" spans="1:22" s="1" customFormat="1" ht="26.25" customHeight="1" x14ac:dyDescent="0.2">
      <c r="A12" s="153" t="s">
        <v>28</v>
      </c>
      <c r="B12" s="153"/>
      <c r="C12" s="142" t="s">
        <v>22</v>
      </c>
      <c r="D12" s="142"/>
      <c r="E12" s="142"/>
      <c r="F12" s="117" t="s">
        <v>30</v>
      </c>
      <c r="G12" s="32" t="s">
        <v>33</v>
      </c>
      <c r="H12" s="143">
        <v>240</v>
      </c>
      <c r="I12" s="143"/>
      <c r="J12" s="144">
        <v>1324183</v>
      </c>
      <c r="K12" s="144"/>
      <c r="L12" s="8">
        <v>783150.87</v>
      </c>
      <c r="M12" s="10">
        <f t="shared" si="1"/>
        <v>541032.13</v>
      </c>
      <c r="N12" s="11">
        <f t="shared" si="0"/>
        <v>0.59142193337325732</v>
      </c>
      <c r="O12" s="18" t="s">
        <v>27</v>
      </c>
    </row>
    <row r="13" spans="1:22" s="1" customFormat="1" ht="14.25" customHeight="1" x14ac:dyDescent="0.2">
      <c r="A13" s="153" t="s">
        <v>34</v>
      </c>
      <c r="B13" s="153"/>
      <c r="C13" s="142" t="s">
        <v>22</v>
      </c>
      <c r="D13" s="142"/>
      <c r="E13" s="142"/>
      <c r="F13" s="117" t="s">
        <v>30</v>
      </c>
      <c r="G13" s="117" t="s">
        <v>33</v>
      </c>
      <c r="H13" s="143">
        <v>850</v>
      </c>
      <c r="I13" s="143"/>
      <c r="J13" s="144">
        <v>13000</v>
      </c>
      <c r="K13" s="144"/>
      <c r="L13" s="8">
        <v>862.15</v>
      </c>
      <c r="M13" s="10">
        <f t="shared" si="1"/>
        <v>12137.85</v>
      </c>
      <c r="N13" s="11">
        <f t="shared" si="0"/>
        <v>6.6319230769230769E-2</v>
      </c>
      <c r="O13" s="18" t="s">
        <v>27</v>
      </c>
    </row>
    <row r="14" spans="1:22" s="1" customFormat="1" ht="27.75" customHeight="1" x14ac:dyDescent="0.2">
      <c r="A14" s="153" t="s">
        <v>28</v>
      </c>
      <c r="B14" s="153"/>
      <c r="C14" s="143" t="s">
        <v>22</v>
      </c>
      <c r="D14" s="143"/>
      <c r="E14" s="143"/>
      <c r="F14" s="32" t="s">
        <v>35</v>
      </c>
      <c r="G14" s="117" t="s">
        <v>33</v>
      </c>
      <c r="H14" s="143">
        <v>240</v>
      </c>
      <c r="I14" s="143"/>
      <c r="J14" s="144">
        <v>20000</v>
      </c>
      <c r="K14" s="144"/>
      <c r="L14" s="8">
        <v>0</v>
      </c>
      <c r="M14" s="10">
        <f t="shared" si="1"/>
        <v>20000</v>
      </c>
      <c r="N14" s="11">
        <f>L14/J14</f>
        <v>0</v>
      </c>
      <c r="O14" s="18" t="s">
        <v>27</v>
      </c>
    </row>
    <row r="15" spans="1:22" s="1" customFormat="1" ht="120" customHeight="1" x14ac:dyDescent="0.2">
      <c r="A15" s="155" t="s">
        <v>61</v>
      </c>
      <c r="B15" s="155"/>
      <c r="C15" s="156"/>
      <c r="D15" s="156"/>
      <c r="E15" s="156"/>
      <c r="F15" s="119"/>
      <c r="G15" s="119"/>
      <c r="H15" s="157"/>
      <c r="I15" s="157"/>
      <c r="J15" s="158">
        <f>J17</f>
        <v>133309</v>
      </c>
      <c r="K15" s="158"/>
      <c r="L15" s="13">
        <f>L17</f>
        <v>133309</v>
      </c>
      <c r="M15" s="13">
        <f>J15-L15</f>
        <v>0</v>
      </c>
      <c r="N15" s="14">
        <f>L15/J15</f>
        <v>1</v>
      </c>
      <c r="O15" s="14"/>
    </row>
    <row r="16" spans="1:22" s="1" customFormat="1" ht="63" customHeight="1" x14ac:dyDescent="0.2">
      <c r="A16" s="141" t="s">
        <v>62</v>
      </c>
      <c r="B16" s="141"/>
      <c r="C16" s="142" t="s">
        <v>22</v>
      </c>
      <c r="D16" s="142"/>
      <c r="E16" s="142"/>
      <c r="F16" s="32" t="s">
        <v>49</v>
      </c>
      <c r="G16" s="32" t="s">
        <v>50</v>
      </c>
      <c r="H16" s="143" t="s">
        <v>0</v>
      </c>
      <c r="I16" s="143"/>
      <c r="J16" s="159">
        <f>J17</f>
        <v>133309</v>
      </c>
      <c r="K16" s="159"/>
      <c r="L16" s="15">
        <f>L17</f>
        <v>133309</v>
      </c>
      <c r="M16" s="19">
        <f>J16-L16</f>
        <v>0</v>
      </c>
      <c r="N16" s="20">
        <f>L16/J16</f>
        <v>1</v>
      </c>
      <c r="O16" s="20"/>
    </row>
    <row r="17" spans="1:15" s="46" customFormat="1" ht="34.5" customHeight="1" x14ac:dyDescent="0.2">
      <c r="A17" s="171" t="s">
        <v>28</v>
      </c>
      <c r="B17" s="171"/>
      <c r="C17" s="172" t="s">
        <v>22</v>
      </c>
      <c r="D17" s="172"/>
      <c r="E17" s="172"/>
      <c r="F17" s="41" t="s">
        <v>49</v>
      </c>
      <c r="G17" s="41" t="s">
        <v>50</v>
      </c>
      <c r="H17" s="173">
        <v>240</v>
      </c>
      <c r="I17" s="173"/>
      <c r="J17" s="174">
        <v>133309</v>
      </c>
      <c r="K17" s="174"/>
      <c r="L17" s="42">
        <v>133309</v>
      </c>
      <c r="M17" s="43">
        <f>J17-L17</f>
        <v>0</v>
      </c>
      <c r="N17" s="44">
        <f>L17/J17</f>
        <v>1</v>
      </c>
      <c r="O17" s="45" t="s">
        <v>27</v>
      </c>
    </row>
    <row r="18" spans="1:15" s="1" customFormat="1" ht="69.75" customHeight="1" x14ac:dyDescent="0.2">
      <c r="A18" s="137" t="s">
        <v>96</v>
      </c>
      <c r="B18" s="137"/>
      <c r="C18" s="138" t="s">
        <v>22</v>
      </c>
      <c r="D18" s="138"/>
      <c r="E18" s="138"/>
      <c r="F18" s="121" t="s">
        <v>37</v>
      </c>
      <c r="G18" s="33" t="s">
        <v>38</v>
      </c>
      <c r="H18" s="139" t="s">
        <v>0</v>
      </c>
      <c r="I18" s="139"/>
      <c r="J18" s="140">
        <f>J19+J20+J22+J21</f>
        <v>7867248</v>
      </c>
      <c r="K18" s="140"/>
      <c r="L18" s="5">
        <f>L19+L20+L22+L21</f>
        <v>6877389.4700000007</v>
      </c>
      <c r="M18" s="5">
        <f t="shared" si="1"/>
        <v>989858.52999999933</v>
      </c>
      <c r="N18" s="6">
        <f t="shared" si="0"/>
        <v>0.8741798237452284</v>
      </c>
      <c r="O18" s="6"/>
    </row>
    <row r="19" spans="1:15" s="1" customFormat="1" ht="20.25" customHeight="1" x14ac:dyDescent="0.2">
      <c r="A19" s="160" t="s">
        <v>39</v>
      </c>
      <c r="B19" s="161"/>
      <c r="C19" s="162" t="s">
        <v>22</v>
      </c>
      <c r="D19" s="163"/>
      <c r="E19" s="164"/>
      <c r="F19" s="117" t="s">
        <v>37</v>
      </c>
      <c r="G19" s="32" t="s">
        <v>71</v>
      </c>
      <c r="H19" s="165">
        <v>110</v>
      </c>
      <c r="I19" s="165"/>
      <c r="J19" s="144">
        <v>5749695</v>
      </c>
      <c r="K19" s="144"/>
      <c r="L19" s="8">
        <v>4997984.9400000004</v>
      </c>
      <c r="M19" s="10">
        <f>J19-L19</f>
        <v>751710.05999999959</v>
      </c>
      <c r="N19" s="11">
        <f>L19/J19</f>
        <v>0.86926088079454655</v>
      </c>
      <c r="O19" s="18" t="s">
        <v>27</v>
      </c>
    </row>
    <row r="20" spans="1:15" s="1" customFormat="1" ht="27.75" customHeight="1" x14ac:dyDescent="0.2">
      <c r="A20" s="166" t="s">
        <v>28</v>
      </c>
      <c r="B20" s="166"/>
      <c r="C20" s="167" t="s">
        <v>22</v>
      </c>
      <c r="D20" s="168"/>
      <c r="E20" s="169"/>
      <c r="F20" s="120" t="s">
        <v>37</v>
      </c>
      <c r="G20" s="34" t="s">
        <v>71</v>
      </c>
      <c r="H20" s="165">
        <v>240</v>
      </c>
      <c r="I20" s="165"/>
      <c r="J20" s="170">
        <v>680141.76</v>
      </c>
      <c r="K20" s="170"/>
      <c r="L20" s="12">
        <v>638362.06999999995</v>
      </c>
      <c r="M20" s="10">
        <f t="shared" si="1"/>
        <v>41779.690000000061</v>
      </c>
      <c r="N20" s="11">
        <f t="shared" si="0"/>
        <v>0.93857208532527092</v>
      </c>
      <c r="O20" s="18" t="s">
        <v>27</v>
      </c>
    </row>
    <row r="21" spans="1:15" s="1" customFormat="1" ht="21.75" customHeight="1" x14ac:dyDescent="0.2">
      <c r="A21" s="166" t="s">
        <v>34</v>
      </c>
      <c r="B21" s="166"/>
      <c r="C21" s="167" t="s">
        <v>22</v>
      </c>
      <c r="D21" s="168"/>
      <c r="E21" s="169"/>
      <c r="F21" s="120" t="s">
        <v>37</v>
      </c>
      <c r="G21" s="34" t="s">
        <v>71</v>
      </c>
      <c r="H21" s="165">
        <v>850</v>
      </c>
      <c r="I21" s="165"/>
      <c r="J21" s="170">
        <v>3.24</v>
      </c>
      <c r="K21" s="170"/>
      <c r="L21" s="12">
        <v>3.24</v>
      </c>
      <c r="M21" s="10">
        <f t="shared" si="1"/>
        <v>0</v>
      </c>
      <c r="N21" s="11">
        <f t="shared" si="0"/>
        <v>1</v>
      </c>
      <c r="O21" s="18" t="s">
        <v>27</v>
      </c>
    </row>
    <row r="22" spans="1:15" s="1" customFormat="1" ht="23.25" customHeight="1" x14ac:dyDescent="0.2">
      <c r="A22" s="160" t="s">
        <v>39</v>
      </c>
      <c r="B22" s="161"/>
      <c r="C22" s="162" t="s">
        <v>22</v>
      </c>
      <c r="D22" s="163"/>
      <c r="E22" s="164"/>
      <c r="F22" s="32" t="s">
        <v>40</v>
      </c>
      <c r="G22" s="32" t="s">
        <v>71</v>
      </c>
      <c r="H22" s="165">
        <v>110</v>
      </c>
      <c r="I22" s="165"/>
      <c r="J22" s="144">
        <v>1437408</v>
      </c>
      <c r="K22" s="144"/>
      <c r="L22" s="8">
        <v>1241039.22</v>
      </c>
      <c r="M22" s="10">
        <f t="shared" si="1"/>
        <v>196368.78000000003</v>
      </c>
      <c r="N22" s="11">
        <f t="shared" si="0"/>
        <v>0.86338688806518393</v>
      </c>
      <c r="O22" s="18" t="s">
        <v>27</v>
      </c>
    </row>
    <row r="23" spans="1:15" s="1" customFormat="1" ht="153.75" customHeight="1" x14ac:dyDescent="0.2">
      <c r="A23" s="155" t="s">
        <v>63</v>
      </c>
      <c r="B23" s="155"/>
      <c r="C23" s="156"/>
      <c r="D23" s="156"/>
      <c r="E23" s="156"/>
      <c r="F23" s="35"/>
      <c r="G23" s="35"/>
      <c r="H23" s="157" t="s">
        <v>0</v>
      </c>
      <c r="I23" s="157"/>
      <c r="J23" s="175">
        <f>J24</f>
        <v>253237</v>
      </c>
      <c r="K23" s="175"/>
      <c r="L23" s="28">
        <f>L24</f>
        <v>208627</v>
      </c>
      <c r="M23" s="28">
        <f>J23-L23</f>
        <v>44610</v>
      </c>
      <c r="N23" s="29">
        <f>L23/J23</f>
        <v>0.82384090792419751</v>
      </c>
      <c r="O23" s="14"/>
    </row>
    <row r="24" spans="1:15" s="1" customFormat="1" ht="27" customHeight="1" x14ac:dyDescent="0.2">
      <c r="A24" s="141" t="s">
        <v>28</v>
      </c>
      <c r="B24" s="141"/>
      <c r="C24" s="142" t="s">
        <v>22</v>
      </c>
      <c r="D24" s="142"/>
      <c r="E24" s="142"/>
      <c r="F24" s="32" t="s">
        <v>41</v>
      </c>
      <c r="G24" s="32" t="s">
        <v>42</v>
      </c>
      <c r="H24" s="143">
        <v>240</v>
      </c>
      <c r="I24" s="143"/>
      <c r="J24" s="176">
        <v>253237</v>
      </c>
      <c r="K24" s="176"/>
      <c r="L24" s="30">
        <v>208627</v>
      </c>
      <c r="M24" s="30">
        <f>J24-L24</f>
        <v>44610</v>
      </c>
      <c r="N24" s="31">
        <f>L24/J24</f>
        <v>0.82384090792419751</v>
      </c>
      <c r="O24" s="18" t="s">
        <v>27</v>
      </c>
    </row>
    <row r="25" spans="1:15" s="1" customFormat="1" ht="118.5" customHeight="1" x14ac:dyDescent="0.2">
      <c r="A25" s="155" t="s">
        <v>64</v>
      </c>
      <c r="B25" s="155"/>
      <c r="C25" s="156"/>
      <c r="D25" s="156"/>
      <c r="E25" s="156"/>
      <c r="F25" s="35"/>
      <c r="G25" s="35"/>
      <c r="H25" s="157" t="s">
        <v>0</v>
      </c>
      <c r="I25" s="157"/>
      <c r="J25" s="175">
        <f>J26+J27</f>
        <v>265000</v>
      </c>
      <c r="K25" s="175"/>
      <c r="L25" s="28">
        <f>L26+L27</f>
        <v>0</v>
      </c>
      <c r="M25" s="28">
        <f>J25-L25</f>
        <v>265000</v>
      </c>
      <c r="N25" s="29">
        <f>L25/J25</f>
        <v>0</v>
      </c>
      <c r="O25" s="14"/>
    </row>
    <row r="26" spans="1:15" s="1" customFormat="1" ht="27" customHeight="1" x14ac:dyDescent="0.2">
      <c r="A26" s="141" t="s">
        <v>28</v>
      </c>
      <c r="B26" s="141"/>
      <c r="C26" s="142" t="s">
        <v>22</v>
      </c>
      <c r="D26" s="142"/>
      <c r="E26" s="142"/>
      <c r="F26" s="32" t="s">
        <v>41</v>
      </c>
      <c r="G26" s="32" t="s">
        <v>94</v>
      </c>
      <c r="H26" s="143">
        <v>240</v>
      </c>
      <c r="I26" s="143"/>
      <c r="J26" s="176">
        <v>10000</v>
      </c>
      <c r="K26" s="176"/>
      <c r="L26" s="30">
        <v>0</v>
      </c>
      <c r="M26" s="30">
        <f>J26-L26</f>
        <v>10000</v>
      </c>
      <c r="N26" s="31">
        <f>L26/J26</f>
        <v>0</v>
      </c>
      <c r="O26" s="18" t="s">
        <v>27</v>
      </c>
    </row>
    <row r="27" spans="1:15" s="1" customFormat="1" ht="57" customHeight="1" x14ac:dyDescent="0.2">
      <c r="A27" s="141" t="s">
        <v>93</v>
      </c>
      <c r="B27" s="141"/>
      <c r="C27" s="142" t="s">
        <v>22</v>
      </c>
      <c r="D27" s="142"/>
      <c r="E27" s="142"/>
      <c r="F27" s="32" t="s">
        <v>41</v>
      </c>
      <c r="G27" s="32" t="s">
        <v>95</v>
      </c>
      <c r="H27" s="143">
        <v>240</v>
      </c>
      <c r="I27" s="143"/>
      <c r="J27" s="176">
        <v>255000</v>
      </c>
      <c r="K27" s="176"/>
      <c r="L27" s="30">
        <v>0</v>
      </c>
      <c r="M27" s="30">
        <f>J27-L27</f>
        <v>255000</v>
      </c>
      <c r="N27" s="31">
        <f>L27/J27</f>
        <v>0</v>
      </c>
      <c r="O27" s="18" t="s">
        <v>27</v>
      </c>
    </row>
    <row r="28" spans="1:15" s="1" customFormat="1" ht="101.25" customHeight="1" x14ac:dyDescent="0.2">
      <c r="A28" s="155" t="s">
        <v>65</v>
      </c>
      <c r="B28" s="155"/>
      <c r="C28" s="156"/>
      <c r="D28" s="156"/>
      <c r="E28" s="156"/>
      <c r="F28" s="35"/>
      <c r="G28" s="119"/>
      <c r="H28" s="157"/>
      <c r="I28" s="157"/>
      <c r="J28" s="158">
        <f>J30+J32</f>
        <v>9008252.790000001</v>
      </c>
      <c r="K28" s="158"/>
      <c r="L28" s="13">
        <f>L30+L32</f>
        <v>8372788.7199999997</v>
      </c>
      <c r="M28" s="13">
        <f>M30</f>
        <v>635464.06000000006</v>
      </c>
      <c r="N28" s="14">
        <f t="shared" si="0"/>
        <v>0.92945756687629533</v>
      </c>
      <c r="O28" s="14"/>
    </row>
    <row r="29" spans="1:15" s="1" customFormat="1" ht="117.75" customHeight="1" x14ac:dyDescent="0.2">
      <c r="A29" s="141" t="s">
        <v>43</v>
      </c>
      <c r="B29" s="141"/>
      <c r="C29" s="142" t="s">
        <v>22</v>
      </c>
      <c r="D29" s="142"/>
      <c r="E29" s="142"/>
      <c r="F29" s="32" t="s">
        <v>44</v>
      </c>
      <c r="G29" s="32" t="s">
        <v>45</v>
      </c>
      <c r="H29" s="143" t="s">
        <v>0</v>
      </c>
      <c r="I29" s="143"/>
      <c r="J29" s="159">
        <f>J30</f>
        <v>3266276.89</v>
      </c>
      <c r="K29" s="159"/>
      <c r="L29" s="15">
        <f>L30</f>
        <v>2630812.83</v>
      </c>
      <c r="M29" s="15">
        <f>M30</f>
        <v>635464.06000000006</v>
      </c>
      <c r="N29" s="16">
        <f t="shared" si="0"/>
        <v>0.80544697176607094</v>
      </c>
      <c r="O29" s="16"/>
    </row>
    <row r="30" spans="1:15" s="1" customFormat="1" ht="29.25" customHeight="1" x14ac:dyDescent="0.2">
      <c r="A30" s="141" t="s">
        <v>28</v>
      </c>
      <c r="B30" s="141"/>
      <c r="C30" s="142" t="s">
        <v>22</v>
      </c>
      <c r="D30" s="142"/>
      <c r="E30" s="142"/>
      <c r="F30" s="32" t="s">
        <v>44</v>
      </c>
      <c r="G30" s="32" t="s">
        <v>45</v>
      </c>
      <c r="H30" s="143">
        <v>240</v>
      </c>
      <c r="I30" s="143"/>
      <c r="J30" s="144">
        <v>3266276.89</v>
      </c>
      <c r="K30" s="144"/>
      <c r="L30" s="8">
        <v>2630812.83</v>
      </c>
      <c r="M30" s="8">
        <f>J30-L30</f>
        <v>635464.06000000006</v>
      </c>
      <c r="N30" s="9">
        <f t="shared" si="0"/>
        <v>0.80544697176607094</v>
      </c>
      <c r="O30" s="18" t="s">
        <v>46</v>
      </c>
    </row>
    <row r="31" spans="1:15" s="1" customFormat="1" ht="67.5" customHeight="1" x14ac:dyDescent="0.2">
      <c r="A31" s="141" t="s">
        <v>76</v>
      </c>
      <c r="B31" s="141"/>
      <c r="C31" s="142" t="s">
        <v>22</v>
      </c>
      <c r="D31" s="142"/>
      <c r="E31" s="142"/>
      <c r="F31" s="32" t="s">
        <v>44</v>
      </c>
      <c r="G31" s="32" t="s">
        <v>77</v>
      </c>
      <c r="H31" s="143" t="s">
        <v>0</v>
      </c>
      <c r="I31" s="143"/>
      <c r="J31" s="159">
        <f>J32</f>
        <v>5741975.9000000004</v>
      </c>
      <c r="K31" s="159"/>
      <c r="L31" s="15">
        <f>L32</f>
        <v>5741975.8899999997</v>
      </c>
      <c r="M31" s="15">
        <f>M32</f>
        <v>1.0000000707805157E-2</v>
      </c>
      <c r="N31" s="16">
        <f t="shared" si="0"/>
        <v>0.9999999982584391</v>
      </c>
      <c r="O31" s="16"/>
    </row>
    <row r="32" spans="1:15" s="1" customFormat="1" ht="29.25" customHeight="1" x14ac:dyDescent="0.2">
      <c r="A32" s="141" t="s">
        <v>28</v>
      </c>
      <c r="B32" s="141"/>
      <c r="C32" s="142" t="s">
        <v>22</v>
      </c>
      <c r="D32" s="142"/>
      <c r="E32" s="142"/>
      <c r="F32" s="32" t="s">
        <v>44</v>
      </c>
      <c r="G32" s="32" t="s">
        <v>77</v>
      </c>
      <c r="H32" s="143">
        <v>240</v>
      </c>
      <c r="I32" s="143"/>
      <c r="J32" s="144">
        <v>5741975.9000000004</v>
      </c>
      <c r="K32" s="144"/>
      <c r="L32" s="8">
        <v>5741975.8899999997</v>
      </c>
      <c r="M32" s="8">
        <f>J32-L32</f>
        <v>1.0000000707805157E-2</v>
      </c>
      <c r="N32" s="9">
        <f t="shared" si="0"/>
        <v>0.9999999982584391</v>
      </c>
      <c r="O32" s="18" t="s">
        <v>46</v>
      </c>
    </row>
    <row r="33" spans="1:15" s="1" customFormat="1" ht="127.5" customHeight="1" x14ac:dyDescent="0.2">
      <c r="A33" s="177" t="s">
        <v>66</v>
      </c>
      <c r="B33" s="178"/>
      <c r="C33" s="179"/>
      <c r="D33" s="180"/>
      <c r="E33" s="181"/>
      <c r="F33" s="119"/>
      <c r="G33" s="119"/>
      <c r="H33" s="182"/>
      <c r="I33" s="183"/>
      <c r="J33" s="184">
        <f>J35</f>
        <v>531200</v>
      </c>
      <c r="K33" s="185"/>
      <c r="L33" s="13">
        <f>L35</f>
        <v>531200</v>
      </c>
      <c r="M33" s="13">
        <f t="shared" ref="M33:M51" si="2">J33-L33</f>
        <v>0</v>
      </c>
      <c r="N33" s="14">
        <f t="shared" si="0"/>
        <v>1</v>
      </c>
      <c r="O33" s="14"/>
    </row>
    <row r="34" spans="1:15" s="1" customFormat="1" ht="63.75" customHeight="1" x14ac:dyDescent="0.2">
      <c r="A34" s="186" t="s">
        <v>67</v>
      </c>
      <c r="B34" s="187"/>
      <c r="C34" s="188" t="s">
        <v>22</v>
      </c>
      <c r="D34" s="163"/>
      <c r="E34" s="164"/>
      <c r="F34" s="117" t="s">
        <v>47</v>
      </c>
      <c r="G34" s="117" t="s">
        <v>48</v>
      </c>
      <c r="H34" s="189" t="s">
        <v>0</v>
      </c>
      <c r="I34" s="190"/>
      <c r="J34" s="191">
        <f>J35</f>
        <v>531200</v>
      </c>
      <c r="K34" s="192"/>
      <c r="L34" s="15">
        <f>L35</f>
        <v>531200</v>
      </c>
      <c r="M34" s="19">
        <f t="shared" si="2"/>
        <v>0</v>
      </c>
      <c r="N34" s="20">
        <f t="shared" si="0"/>
        <v>1</v>
      </c>
      <c r="O34" s="20"/>
    </row>
    <row r="35" spans="1:15" s="1" customFormat="1" ht="51" customHeight="1" x14ac:dyDescent="0.2">
      <c r="A35" s="186" t="s">
        <v>28</v>
      </c>
      <c r="B35" s="187"/>
      <c r="C35" s="188" t="s">
        <v>22</v>
      </c>
      <c r="D35" s="163"/>
      <c r="E35" s="164"/>
      <c r="F35" s="117" t="s">
        <v>47</v>
      </c>
      <c r="G35" s="117" t="s">
        <v>48</v>
      </c>
      <c r="H35" s="189">
        <v>240</v>
      </c>
      <c r="I35" s="190"/>
      <c r="J35" s="193">
        <v>531200</v>
      </c>
      <c r="K35" s="194"/>
      <c r="L35" s="8">
        <v>531200</v>
      </c>
      <c r="M35" s="10">
        <f t="shared" si="2"/>
        <v>0</v>
      </c>
      <c r="N35" s="11">
        <f t="shared" si="0"/>
        <v>1</v>
      </c>
      <c r="O35" s="18" t="s">
        <v>27</v>
      </c>
    </row>
    <row r="36" spans="1:15" s="1" customFormat="1" ht="113.25" customHeight="1" x14ac:dyDescent="0.2">
      <c r="A36" s="155" t="s">
        <v>68</v>
      </c>
      <c r="B36" s="155"/>
      <c r="C36" s="156"/>
      <c r="D36" s="156"/>
      <c r="E36" s="156"/>
      <c r="F36" s="119"/>
      <c r="G36" s="119"/>
      <c r="H36" s="157" t="s">
        <v>0</v>
      </c>
      <c r="I36" s="157"/>
      <c r="J36" s="158">
        <f>J38+J40+J42+J44+J46</f>
        <v>55070162.210000001</v>
      </c>
      <c r="K36" s="158"/>
      <c r="L36" s="13">
        <f>L38+L40+L42+L44</f>
        <v>37230609.900000006</v>
      </c>
      <c r="M36" s="13">
        <f t="shared" si="2"/>
        <v>17839552.309999995</v>
      </c>
      <c r="N36" s="14">
        <f t="shared" si="0"/>
        <v>0.6760577489862456</v>
      </c>
      <c r="O36" s="14"/>
    </row>
    <row r="37" spans="1:15" s="1" customFormat="1" ht="60.75" customHeight="1" x14ac:dyDescent="0.2">
      <c r="A37" s="141" t="s">
        <v>69</v>
      </c>
      <c r="B37" s="141"/>
      <c r="C37" s="142" t="s">
        <v>22</v>
      </c>
      <c r="D37" s="142"/>
      <c r="E37" s="142"/>
      <c r="F37" s="117" t="s">
        <v>40</v>
      </c>
      <c r="G37" s="117" t="s">
        <v>51</v>
      </c>
      <c r="H37" s="143" t="s">
        <v>0</v>
      </c>
      <c r="I37" s="143"/>
      <c r="J37" s="159">
        <f>J38</f>
        <v>12559034.16</v>
      </c>
      <c r="K37" s="159"/>
      <c r="L37" s="15">
        <f>L38</f>
        <v>11437940.42</v>
      </c>
      <c r="M37" s="19">
        <f t="shared" si="2"/>
        <v>1121093.7400000002</v>
      </c>
      <c r="N37" s="20">
        <f t="shared" si="0"/>
        <v>0.91073407988883115</v>
      </c>
      <c r="O37" s="20"/>
    </row>
    <row r="38" spans="1:15" s="1" customFormat="1" ht="30.75" customHeight="1" x14ac:dyDescent="0.2">
      <c r="A38" s="141" t="s">
        <v>28</v>
      </c>
      <c r="B38" s="141"/>
      <c r="C38" s="142" t="s">
        <v>22</v>
      </c>
      <c r="D38" s="142"/>
      <c r="E38" s="142"/>
      <c r="F38" s="117" t="s">
        <v>40</v>
      </c>
      <c r="G38" s="117" t="s">
        <v>51</v>
      </c>
      <c r="H38" s="143">
        <v>240</v>
      </c>
      <c r="I38" s="143"/>
      <c r="J38" s="144">
        <v>12559034.16</v>
      </c>
      <c r="K38" s="144"/>
      <c r="L38" s="8">
        <v>11437940.42</v>
      </c>
      <c r="M38" s="10">
        <f t="shared" si="2"/>
        <v>1121093.7400000002</v>
      </c>
      <c r="N38" s="11">
        <f t="shared" si="0"/>
        <v>0.91073407988883115</v>
      </c>
      <c r="O38" s="18" t="s">
        <v>27</v>
      </c>
    </row>
    <row r="39" spans="1:15" s="1" customFormat="1" ht="27" customHeight="1" x14ac:dyDescent="0.2">
      <c r="A39" s="141" t="s">
        <v>57</v>
      </c>
      <c r="B39" s="141"/>
      <c r="C39" s="142" t="s">
        <v>22</v>
      </c>
      <c r="D39" s="142"/>
      <c r="E39" s="142"/>
      <c r="F39" s="117" t="s">
        <v>40</v>
      </c>
      <c r="G39" s="117" t="s">
        <v>58</v>
      </c>
      <c r="H39" s="143"/>
      <c r="I39" s="143"/>
      <c r="J39" s="159">
        <f>J40</f>
        <v>10881117</v>
      </c>
      <c r="K39" s="159"/>
      <c r="L39" s="15">
        <f>L40</f>
        <v>10881117</v>
      </c>
      <c r="M39" s="19">
        <f t="shared" si="2"/>
        <v>0</v>
      </c>
      <c r="N39" s="20">
        <f t="shared" si="0"/>
        <v>1</v>
      </c>
      <c r="O39" s="18"/>
    </row>
    <row r="40" spans="1:15" s="1" customFormat="1" ht="24.75" customHeight="1" x14ac:dyDescent="0.2">
      <c r="A40" s="141" t="s">
        <v>28</v>
      </c>
      <c r="B40" s="141"/>
      <c r="C40" s="142" t="s">
        <v>22</v>
      </c>
      <c r="D40" s="142"/>
      <c r="E40" s="142"/>
      <c r="F40" s="117" t="s">
        <v>40</v>
      </c>
      <c r="G40" s="117" t="s">
        <v>58</v>
      </c>
      <c r="H40" s="143">
        <v>240</v>
      </c>
      <c r="I40" s="143"/>
      <c r="J40" s="144">
        <v>10881117</v>
      </c>
      <c r="K40" s="144"/>
      <c r="L40" s="8">
        <v>10881117</v>
      </c>
      <c r="M40" s="10">
        <f t="shared" si="2"/>
        <v>0</v>
      </c>
      <c r="N40" s="11">
        <f t="shared" si="0"/>
        <v>1</v>
      </c>
      <c r="O40" s="18"/>
    </row>
    <row r="41" spans="1:15" s="1" customFormat="1" ht="44.25" customHeight="1" x14ac:dyDescent="0.2">
      <c r="A41" s="141" t="s">
        <v>84</v>
      </c>
      <c r="B41" s="141"/>
      <c r="C41" s="142" t="s">
        <v>22</v>
      </c>
      <c r="D41" s="142"/>
      <c r="E41" s="142"/>
      <c r="F41" s="117" t="s">
        <v>40</v>
      </c>
      <c r="G41" s="117" t="s">
        <v>83</v>
      </c>
      <c r="H41" s="143"/>
      <c r="I41" s="143"/>
      <c r="J41" s="159">
        <f t="shared" ref="J41" si="3">J42</f>
        <v>1000000</v>
      </c>
      <c r="K41" s="159"/>
      <c r="L41" s="15">
        <f t="shared" ref="L41" si="4">L42</f>
        <v>1000000</v>
      </c>
      <c r="M41" s="19">
        <f t="shared" si="2"/>
        <v>0</v>
      </c>
      <c r="N41" s="20">
        <f t="shared" si="0"/>
        <v>1</v>
      </c>
      <c r="O41" s="18"/>
    </row>
    <row r="42" spans="1:15" s="1" customFormat="1" ht="30.75" customHeight="1" x14ac:dyDescent="0.2">
      <c r="A42" s="141" t="s">
        <v>28</v>
      </c>
      <c r="B42" s="141"/>
      <c r="C42" s="142" t="s">
        <v>22</v>
      </c>
      <c r="D42" s="142"/>
      <c r="E42" s="142"/>
      <c r="F42" s="117" t="s">
        <v>40</v>
      </c>
      <c r="G42" s="117" t="s">
        <v>83</v>
      </c>
      <c r="H42" s="143">
        <v>240</v>
      </c>
      <c r="I42" s="143"/>
      <c r="J42" s="144">
        <v>1000000</v>
      </c>
      <c r="K42" s="144"/>
      <c r="L42" s="8">
        <v>1000000</v>
      </c>
      <c r="M42" s="10">
        <f t="shared" si="2"/>
        <v>0</v>
      </c>
      <c r="N42" s="11">
        <f t="shared" si="0"/>
        <v>1</v>
      </c>
      <c r="O42" s="18"/>
    </row>
    <row r="43" spans="1:15" s="1" customFormat="1" ht="24.75" customHeight="1" x14ac:dyDescent="0.2">
      <c r="A43" s="141" t="s">
        <v>74</v>
      </c>
      <c r="B43" s="141"/>
      <c r="C43" s="142" t="s">
        <v>22</v>
      </c>
      <c r="D43" s="142"/>
      <c r="E43" s="142"/>
      <c r="F43" s="117" t="s">
        <v>40</v>
      </c>
      <c r="G43" s="117" t="s">
        <v>75</v>
      </c>
      <c r="H43" s="143"/>
      <c r="I43" s="143"/>
      <c r="J43" s="159">
        <f t="shared" ref="J43:J45" si="5">J44</f>
        <v>30630011.050000001</v>
      </c>
      <c r="K43" s="159"/>
      <c r="L43" s="15">
        <f t="shared" ref="L43:L45" si="6">L44</f>
        <v>13911552.48</v>
      </c>
      <c r="M43" s="19">
        <f t="shared" si="2"/>
        <v>16718458.57</v>
      </c>
      <c r="N43" s="20">
        <f t="shared" si="0"/>
        <v>0.4541804590697332</v>
      </c>
      <c r="O43" s="18"/>
    </row>
    <row r="44" spans="1:15" s="1" customFormat="1" ht="24.75" customHeight="1" x14ac:dyDescent="0.2">
      <c r="A44" s="141" t="s">
        <v>28</v>
      </c>
      <c r="B44" s="141"/>
      <c r="C44" s="142" t="s">
        <v>22</v>
      </c>
      <c r="D44" s="142"/>
      <c r="E44" s="142"/>
      <c r="F44" s="117" t="s">
        <v>40</v>
      </c>
      <c r="G44" s="117" t="s">
        <v>75</v>
      </c>
      <c r="H44" s="143">
        <v>240</v>
      </c>
      <c r="I44" s="143"/>
      <c r="J44" s="144">
        <v>30630011.050000001</v>
      </c>
      <c r="K44" s="144"/>
      <c r="L44" s="8">
        <v>13911552.48</v>
      </c>
      <c r="M44" s="10">
        <f t="shared" si="2"/>
        <v>16718458.57</v>
      </c>
      <c r="N44" s="11">
        <f t="shared" si="0"/>
        <v>0.4541804590697332</v>
      </c>
      <c r="O44" s="18"/>
    </row>
    <row r="45" spans="1:15" s="1" customFormat="1" ht="34.5" customHeight="1" x14ac:dyDescent="0.2">
      <c r="A45" s="141" t="s">
        <v>85</v>
      </c>
      <c r="B45" s="141"/>
      <c r="C45" s="142" t="s">
        <v>22</v>
      </c>
      <c r="D45" s="142"/>
      <c r="E45" s="142"/>
      <c r="F45" s="117" t="s">
        <v>40</v>
      </c>
      <c r="G45" s="117" t="s">
        <v>86</v>
      </c>
      <c r="H45" s="143"/>
      <c r="I45" s="143"/>
      <c r="J45" s="159">
        <f t="shared" si="5"/>
        <v>0</v>
      </c>
      <c r="K45" s="159"/>
      <c r="L45" s="15">
        <f t="shared" si="6"/>
        <v>0</v>
      </c>
      <c r="M45" s="19">
        <f t="shared" si="2"/>
        <v>0</v>
      </c>
      <c r="N45" s="20" t="e">
        <f t="shared" si="0"/>
        <v>#DIV/0!</v>
      </c>
      <c r="O45" s="18"/>
    </row>
    <row r="46" spans="1:15" s="1" customFormat="1" ht="24.75" customHeight="1" x14ac:dyDescent="0.2">
      <c r="A46" s="141" t="s">
        <v>28</v>
      </c>
      <c r="B46" s="141"/>
      <c r="C46" s="142" t="s">
        <v>22</v>
      </c>
      <c r="D46" s="142"/>
      <c r="E46" s="142"/>
      <c r="F46" s="117" t="s">
        <v>40</v>
      </c>
      <c r="G46" s="117" t="s">
        <v>86</v>
      </c>
      <c r="H46" s="143">
        <v>240</v>
      </c>
      <c r="I46" s="143"/>
      <c r="J46" s="144">
        <v>0</v>
      </c>
      <c r="K46" s="144"/>
      <c r="L46" s="8">
        <v>0</v>
      </c>
      <c r="M46" s="10">
        <f t="shared" si="2"/>
        <v>0</v>
      </c>
      <c r="N46" s="11" t="e">
        <f t="shared" si="0"/>
        <v>#DIV/0!</v>
      </c>
      <c r="O46" s="18"/>
    </row>
    <row r="47" spans="1:15" s="1" customFormat="1" ht="113.25" customHeight="1" x14ac:dyDescent="0.2">
      <c r="A47" s="155" t="s">
        <v>70</v>
      </c>
      <c r="B47" s="155"/>
      <c r="C47" s="156"/>
      <c r="D47" s="156"/>
      <c r="E47" s="156"/>
      <c r="F47" s="119"/>
      <c r="G47" s="119"/>
      <c r="H47" s="157" t="s">
        <v>0</v>
      </c>
      <c r="I47" s="157"/>
      <c r="J47" s="158">
        <f>J50+J49</f>
        <v>34291020</v>
      </c>
      <c r="K47" s="158"/>
      <c r="L47" s="13">
        <f>L50+L49</f>
        <v>29667226.940000001</v>
      </c>
      <c r="M47" s="13">
        <f t="shared" si="2"/>
        <v>4623793.0599999987</v>
      </c>
      <c r="N47" s="14">
        <f t="shared" si="0"/>
        <v>0.86516023553688404</v>
      </c>
      <c r="O47" s="14"/>
    </row>
    <row r="48" spans="1:15" s="1" customFormat="1" ht="43.5" customHeight="1" x14ac:dyDescent="0.2">
      <c r="A48" s="141" t="s">
        <v>87</v>
      </c>
      <c r="B48" s="141"/>
      <c r="C48" s="142" t="s">
        <v>22</v>
      </c>
      <c r="D48" s="142"/>
      <c r="E48" s="142"/>
      <c r="F48" s="117">
        <v>1101</v>
      </c>
      <c r="G48" s="117" t="s">
        <v>88</v>
      </c>
      <c r="H48" s="143">
        <v>240</v>
      </c>
      <c r="I48" s="143"/>
      <c r="J48" s="159">
        <f>J49</f>
        <v>33741020</v>
      </c>
      <c r="K48" s="159"/>
      <c r="L48" s="15">
        <f>L49</f>
        <v>29142608.5</v>
      </c>
      <c r="M48" s="19">
        <f t="shared" si="2"/>
        <v>4598411.5</v>
      </c>
      <c r="N48" s="20">
        <f t="shared" si="0"/>
        <v>0.86371450833436569</v>
      </c>
      <c r="O48" s="18"/>
    </row>
    <row r="49" spans="1:17" s="1" customFormat="1" ht="29.25" customHeight="1" x14ac:dyDescent="0.2">
      <c r="A49" s="141" t="s">
        <v>28</v>
      </c>
      <c r="B49" s="141"/>
      <c r="C49" s="142" t="s">
        <v>22</v>
      </c>
      <c r="D49" s="142"/>
      <c r="E49" s="142"/>
      <c r="F49" s="117">
        <v>1101</v>
      </c>
      <c r="G49" s="117" t="s">
        <v>88</v>
      </c>
      <c r="H49" s="143">
        <v>240</v>
      </c>
      <c r="I49" s="143"/>
      <c r="J49" s="144">
        <v>33741020</v>
      </c>
      <c r="K49" s="144"/>
      <c r="L49" s="8">
        <v>29142608.5</v>
      </c>
      <c r="M49" s="10">
        <f t="shared" si="2"/>
        <v>4598411.5</v>
      </c>
      <c r="N49" s="11">
        <f t="shared" si="0"/>
        <v>0.86371450833436569</v>
      </c>
      <c r="O49" s="18"/>
    </row>
    <row r="50" spans="1:17" s="1" customFormat="1" ht="31.5" customHeight="1" x14ac:dyDescent="0.2">
      <c r="A50" s="141" t="s">
        <v>28</v>
      </c>
      <c r="B50" s="141"/>
      <c r="C50" s="142" t="s">
        <v>22</v>
      </c>
      <c r="D50" s="142"/>
      <c r="E50" s="142"/>
      <c r="F50" s="117" t="s">
        <v>52</v>
      </c>
      <c r="G50" s="117" t="s">
        <v>53</v>
      </c>
      <c r="H50" s="143">
        <v>240</v>
      </c>
      <c r="I50" s="143"/>
      <c r="J50" s="144">
        <v>550000</v>
      </c>
      <c r="K50" s="144"/>
      <c r="L50" s="8">
        <v>524618.43999999994</v>
      </c>
      <c r="M50" s="10">
        <f t="shared" si="2"/>
        <v>25381.560000000056</v>
      </c>
      <c r="N50" s="11">
        <f>L50/J50</f>
        <v>0.95385170909090899</v>
      </c>
      <c r="O50" s="18" t="s">
        <v>27</v>
      </c>
    </row>
    <row r="51" spans="1:17" s="1" customFormat="1" ht="15.75" x14ac:dyDescent="0.2">
      <c r="A51" s="206" t="s">
        <v>54</v>
      </c>
      <c r="B51" s="206"/>
      <c r="C51" s="206"/>
      <c r="D51" s="206"/>
      <c r="E51" s="206"/>
      <c r="F51" s="206"/>
      <c r="G51" s="206"/>
      <c r="H51" s="206"/>
      <c r="I51" s="206"/>
      <c r="J51" s="144">
        <f>J7+J10+J18+J23+J28+J33+J15+J36+J47+J25</f>
        <v>112069429</v>
      </c>
      <c r="K51" s="144"/>
      <c r="L51" s="8">
        <f>L7+L10+L18+L23+L28+L33+L15+L36+L47</f>
        <v>86782430.859999999</v>
      </c>
      <c r="M51" s="8">
        <f t="shared" si="2"/>
        <v>25286998.140000001</v>
      </c>
      <c r="N51" s="9">
        <f>L51/J51</f>
        <v>0.77436310360785365</v>
      </c>
      <c r="O51" s="17"/>
    </row>
    <row r="52" spans="1:17" s="1" customFormat="1" ht="15" x14ac:dyDescent="0.2">
      <c r="A52" s="125"/>
      <c r="B52" s="37"/>
      <c r="C52" s="125"/>
      <c r="D52" s="125"/>
      <c r="E52" s="125"/>
      <c r="F52" s="125"/>
      <c r="G52" s="125"/>
      <c r="H52" s="125"/>
      <c r="I52" s="125"/>
      <c r="J52" s="118"/>
      <c r="K52" s="118"/>
    </row>
    <row r="53" spans="1:17" s="1" customFormat="1" ht="15.75" x14ac:dyDescent="0.2">
      <c r="A53" s="125"/>
      <c r="B53" s="200" t="s">
        <v>55</v>
      </c>
      <c r="C53" s="200"/>
      <c r="D53" s="200"/>
      <c r="E53" s="200"/>
      <c r="F53" s="200"/>
      <c r="G53" s="200"/>
      <c r="H53" s="200"/>
      <c r="I53" s="200"/>
      <c r="J53" s="200"/>
      <c r="K53" s="200"/>
      <c r="L53" s="200"/>
    </row>
    <row r="54" spans="1:17" s="1" customFormat="1" ht="15" x14ac:dyDescent="0.2">
      <c r="A54" s="125"/>
      <c r="B54" s="125"/>
      <c r="C54" s="125"/>
      <c r="D54" s="125"/>
      <c r="E54" s="125"/>
      <c r="F54" s="125"/>
      <c r="G54" s="125"/>
      <c r="H54" s="125"/>
      <c r="I54" s="125"/>
      <c r="J54" s="201"/>
      <c r="K54" s="201"/>
    </row>
    <row r="55" spans="1:17" s="1" customFormat="1" ht="15.75" x14ac:dyDescent="0.2">
      <c r="A55" s="200" t="s">
        <v>56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1"/>
      <c r="M55" s="21"/>
      <c r="N55" s="40"/>
    </row>
    <row r="56" spans="1:17" s="1" customFormat="1" ht="15.75" x14ac:dyDescent="0.25">
      <c r="A56" s="200" t="s">
        <v>59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2"/>
      <c r="M56" s="21"/>
      <c r="N56" s="40"/>
    </row>
    <row r="57" spans="1:17" s="1" customFormat="1" ht="14.25" x14ac:dyDescent="0.2">
      <c r="A57" s="202"/>
      <c r="B57" s="202"/>
      <c r="C57" s="202"/>
      <c r="D57" s="202"/>
      <c r="E57" s="202"/>
      <c r="F57" s="202"/>
      <c r="G57" s="202"/>
      <c r="H57" s="202"/>
      <c r="I57" s="202"/>
      <c r="J57" s="202"/>
      <c r="K57" s="202"/>
    </row>
    <row r="58" spans="1:17" s="1" customFormat="1" x14ac:dyDescent="0.2">
      <c r="A58" s="203"/>
      <c r="B58" s="203"/>
      <c r="C58" s="204"/>
      <c r="D58" s="204"/>
      <c r="E58" s="204"/>
      <c r="F58" s="204"/>
      <c r="G58" s="204"/>
      <c r="H58" s="204"/>
      <c r="I58" s="204"/>
      <c r="J58" s="205"/>
      <c r="K58" s="205"/>
      <c r="L58" s="205"/>
      <c r="M58" s="205"/>
      <c r="N58" s="205"/>
      <c r="O58" s="205"/>
      <c r="P58" s="205"/>
      <c r="Q58" s="116"/>
    </row>
    <row r="59" spans="1:17" s="1" customFormat="1" x14ac:dyDescent="0.2">
      <c r="A59" s="195" t="s">
        <v>0</v>
      </c>
      <c r="B59" s="195"/>
      <c r="C59" s="116"/>
      <c r="D59" s="196"/>
      <c r="E59" s="196"/>
      <c r="F59" s="196"/>
      <c r="G59" s="196"/>
      <c r="H59" s="196"/>
      <c r="I59" s="116"/>
      <c r="J59" s="197"/>
      <c r="K59" s="197"/>
      <c r="L59" s="197"/>
      <c r="M59" s="197"/>
      <c r="N59" s="197"/>
      <c r="O59" s="197"/>
      <c r="P59" s="198"/>
      <c r="Q59" s="198"/>
    </row>
    <row r="60" spans="1:17" s="1" customFormat="1" x14ac:dyDescent="0.2">
      <c r="A60" s="199"/>
      <c r="B60" s="199"/>
      <c r="C60" s="199"/>
      <c r="D60" s="199"/>
      <c r="E60" s="199"/>
      <c r="F60" s="199"/>
      <c r="G60" s="199"/>
      <c r="H60" s="199"/>
      <c r="I60" s="199"/>
      <c r="J60" s="199"/>
      <c r="K60" s="199"/>
    </row>
  </sheetData>
  <mergeCells count="206">
    <mergeCell ref="A60:K60"/>
    <mergeCell ref="A57:K57"/>
    <mergeCell ref="A58:B58"/>
    <mergeCell ref="C58:I58"/>
    <mergeCell ref="J58:P58"/>
    <mergeCell ref="A59:B59"/>
    <mergeCell ref="D59:H59"/>
    <mergeCell ref="J59:O59"/>
    <mergeCell ref="P59:Q59"/>
    <mergeCell ref="A51:I51"/>
    <mergeCell ref="J51:K51"/>
    <mergeCell ref="B53:L53"/>
    <mergeCell ref="J54:K54"/>
    <mergeCell ref="A55:K55"/>
    <mergeCell ref="A56:K56"/>
    <mergeCell ref="A49:B49"/>
    <mergeCell ref="C49:E49"/>
    <mergeCell ref="H49:I49"/>
    <mergeCell ref="J49:K49"/>
    <mergeCell ref="A50:B50"/>
    <mergeCell ref="C50:E50"/>
    <mergeCell ref="H50:I50"/>
    <mergeCell ref="J50:K50"/>
    <mergeCell ref="A47:B47"/>
    <mergeCell ref="C47:E47"/>
    <mergeCell ref="H47:I47"/>
    <mergeCell ref="J47:K47"/>
    <mergeCell ref="A48:B48"/>
    <mergeCell ref="C48:E48"/>
    <mergeCell ref="H48:I48"/>
    <mergeCell ref="J48:K48"/>
    <mergeCell ref="A45:B45"/>
    <mergeCell ref="C45:E45"/>
    <mergeCell ref="H45:I45"/>
    <mergeCell ref="J45:K45"/>
    <mergeCell ref="A46:B46"/>
    <mergeCell ref="C46:E46"/>
    <mergeCell ref="H46:I46"/>
    <mergeCell ref="J46:K46"/>
    <mergeCell ref="A43:B43"/>
    <mergeCell ref="C43:E43"/>
    <mergeCell ref="H43:I43"/>
    <mergeCell ref="J43:K43"/>
    <mergeCell ref="A44:B44"/>
    <mergeCell ref="C44:E44"/>
    <mergeCell ref="H44:I44"/>
    <mergeCell ref="J44:K44"/>
    <mergeCell ref="A41:B41"/>
    <mergeCell ref="C41:E41"/>
    <mergeCell ref="H41:I41"/>
    <mergeCell ref="J41:K41"/>
    <mergeCell ref="A42:B42"/>
    <mergeCell ref="C42:E42"/>
    <mergeCell ref="H42:I42"/>
    <mergeCell ref="J42:K42"/>
    <mergeCell ref="A39:B39"/>
    <mergeCell ref="C39:E39"/>
    <mergeCell ref="H39:I39"/>
    <mergeCell ref="J39:K39"/>
    <mergeCell ref="A40:B40"/>
    <mergeCell ref="C40:E40"/>
    <mergeCell ref="H40:I40"/>
    <mergeCell ref="J40:K40"/>
    <mergeCell ref="A37:B37"/>
    <mergeCell ref="C37:E37"/>
    <mergeCell ref="H37:I37"/>
    <mergeCell ref="J37:K37"/>
    <mergeCell ref="A38:B38"/>
    <mergeCell ref="C38:E38"/>
    <mergeCell ref="H38:I38"/>
    <mergeCell ref="J38:K38"/>
    <mergeCell ref="A35:B35"/>
    <mergeCell ref="C35:E35"/>
    <mergeCell ref="H35:I35"/>
    <mergeCell ref="J35:K35"/>
    <mergeCell ref="A36:B36"/>
    <mergeCell ref="C36:E36"/>
    <mergeCell ref="H36:I36"/>
    <mergeCell ref="J36:K36"/>
    <mergeCell ref="A33:B33"/>
    <mergeCell ref="C33:E33"/>
    <mergeCell ref="H33:I33"/>
    <mergeCell ref="J33:K33"/>
    <mergeCell ref="A34:B34"/>
    <mergeCell ref="C34:E34"/>
    <mergeCell ref="H34:I34"/>
    <mergeCell ref="J34:K34"/>
    <mergeCell ref="A31:B31"/>
    <mergeCell ref="C31:E31"/>
    <mergeCell ref="H31:I31"/>
    <mergeCell ref="J31:K31"/>
    <mergeCell ref="A32:B32"/>
    <mergeCell ref="C32:E32"/>
    <mergeCell ref="H32:I32"/>
    <mergeCell ref="J32:K32"/>
    <mergeCell ref="A29:B29"/>
    <mergeCell ref="C29:E29"/>
    <mergeCell ref="H29:I29"/>
    <mergeCell ref="J29:K29"/>
    <mergeCell ref="A30:B30"/>
    <mergeCell ref="C30:E30"/>
    <mergeCell ref="H30:I30"/>
    <mergeCell ref="J30:K30"/>
    <mergeCell ref="A27:B27"/>
    <mergeCell ref="C27:E27"/>
    <mergeCell ref="H27:I27"/>
    <mergeCell ref="J27:K27"/>
    <mergeCell ref="A28:B28"/>
    <mergeCell ref="C28:E28"/>
    <mergeCell ref="H28:I28"/>
    <mergeCell ref="J28:K28"/>
    <mergeCell ref="A25:B25"/>
    <mergeCell ref="C25:E25"/>
    <mergeCell ref="H25:I25"/>
    <mergeCell ref="J25:K25"/>
    <mergeCell ref="A26:B26"/>
    <mergeCell ref="C26:E26"/>
    <mergeCell ref="H26:I26"/>
    <mergeCell ref="J26:K26"/>
    <mergeCell ref="A23:B23"/>
    <mergeCell ref="C23:E23"/>
    <mergeCell ref="H23:I23"/>
    <mergeCell ref="J23:K23"/>
    <mergeCell ref="A24:B24"/>
    <mergeCell ref="C24:E24"/>
    <mergeCell ref="H24:I24"/>
    <mergeCell ref="J24:K24"/>
    <mergeCell ref="A21:B21"/>
    <mergeCell ref="C21:E21"/>
    <mergeCell ref="H21:I21"/>
    <mergeCell ref="J21:K21"/>
    <mergeCell ref="A22:B22"/>
    <mergeCell ref="C22:E22"/>
    <mergeCell ref="H22:I22"/>
    <mergeCell ref="J22:K22"/>
    <mergeCell ref="A19:B19"/>
    <mergeCell ref="C19:E19"/>
    <mergeCell ref="H19:I19"/>
    <mergeCell ref="J19:K19"/>
    <mergeCell ref="A20:B20"/>
    <mergeCell ref="C20:E20"/>
    <mergeCell ref="H20:I20"/>
    <mergeCell ref="J20:K20"/>
    <mergeCell ref="A17:B17"/>
    <mergeCell ref="C17:E17"/>
    <mergeCell ref="H17:I17"/>
    <mergeCell ref="J17:K17"/>
    <mergeCell ref="A18:B18"/>
    <mergeCell ref="C18:E18"/>
    <mergeCell ref="H18:I18"/>
    <mergeCell ref="J18:K18"/>
    <mergeCell ref="A15:B15"/>
    <mergeCell ref="C15:E15"/>
    <mergeCell ref="H15:I15"/>
    <mergeCell ref="J15:K15"/>
    <mergeCell ref="A16:B16"/>
    <mergeCell ref="C16:E16"/>
    <mergeCell ref="H16:I16"/>
    <mergeCell ref="J16:K16"/>
    <mergeCell ref="A13:B13"/>
    <mergeCell ref="C13:E13"/>
    <mergeCell ref="H13:I13"/>
    <mergeCell ref="J13:K13"/>
    <mergeCell ref="A14:B14"/>
    <mergeCell ref="C14:E14"/>
    <mergeCell ref="H14:I14"/>
    <mergeCell ref="J14:K14"/>
    <mergeCell ref="A11:B11"/>
    <mergeCell ref="C11:E11"/>
    <mergeCell ref="H11:I11"/>
    <mergeCell ref="J11:K11"/>
    <mergeCell ref="A12:B12"/>
    <mergeCell ref="C12:E12"/>
    <mergeCell ref="H12:I12"/>
    <mergeCell ref="J12:K12"/>
    <mergeCell ref="A9:B9"/>
    <mergeCell ref="C9:E9"/>
    <mergeCell ref="H9:I9"/>
    <mergeCell ref="J9:K9"/>
    <mergeCell ref="A10:B10"/>
    <mergeCell ref="C10:E10"/>
    <mergeCell ref="H10:I10"/>
    <mergeCell ref="J10:K10"/>
    <mergeCell ref="A7:B7"/>
    <mergeCell ref="C7:E7"/>
    <mergeCell ref="H7:I7"/>
    <mergeCell ref="J7:K7"/>
    <mergeCell ref="A8:B8"/>
    <mergeCell ref="C8:E8"/>
    <mergeCell ref="H8:I8"/>
    <mergeCell ref="J8:K8"/>
    <mergeCell ref="A5:B5"/>
    <mergeCell ref="C5:E5"/>
    <mergeCell ref="H5:I5"/>
    <mergeCell ref="J5:K5"/>
    <mergeCell ref="A6:B6"/>
    <mergeCell ref="C6:E6"/>
    <mergeCell ref="H6:I6"/>
    <mergeCell ref="J6:K6"/>
    <mergeCell ref="A1:H1"/>
    <mergeCell ref="A2:K2"/>
    <mergeCell ref="A3:B4"/>
    <mergeCell ref="C3:I3"/>
    <mergeCell ref="J3:K4"/>
    <mergeCell ref="C4:E4"/>
    <mergeCell ref="H4:I4"/>
  </mergeCells>
  <pageMargins left="0.7" right="0.7" top="0.75" bottom="0.75" header="0.3" footer="0.3"/>
  <pageSetup paperSize="9" scale="4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2A588-F926-4555-AB5A-43AEE52BFE15}">
  <dimension ref="A1:V60"/>
  <sheetViews>
    <sheetView workbookViewId="0">
      <selection activeCell="M7" sqref="M7"/>
    </sheetView>
  </sheetViews>
  <sheetFormatPr defaultColWidth="12.28515625" defaultRowHeight="12.75" x14ac:dyDescent="0.2"/>
  <cols>
    <col min="1" max="1" width="12.28515625" style="1"/>
    <col min="2" max="2" width="48" style="1" customWidth="1"/>
    <col min="3" max="3" width="9.5703125" style="1" customWidth="1"/>
    <col min="4" max="4" width="2.7109375" style="1" customWidth="1"/>
    <col min="5" max="5" width="12.28515625" style="1" hidden="1" customWidth="1"/>
    <col min="6" max="6" width="9.28515625" style="1" customWidth="1"/>
    <col min="7" max="7" width="12.28515625" style="1"/>
    <col min="8" max="8" width="8" style="1" customWidth="1"/>
    <col min="9" max="9" width="12.28515625" style="1" hidden="1" customWidth="1"/>
    <col min="10" max="10" width="12.28515625" style="1"/>
    <col min="11" max="11" width="7.28515625" style="1" customWidth="1"/>
    <col min="12" max="12" width="17.85546875" style="39" customWidth="1"/>
    <col min="13" max="13" width="19.7109375" style="39" customWidth="1"/>
    <col min="14" max="14" width="12.28515625" style="39"/>
    <col min="15" max="15" width="15.140625" style="39" customWidth="1"/>
    <col min="16" max="16384" width="12.28515625" style="39"/>
  </cols>
  <sheetData>
    <row r="1" spans="1:22" ht="48.75" customHeight="1" x14ac:dyDescent="0.2">
      <c r="A1" s="127" t="s">
        <v>92</v>
      </c>
      <c r="B1" s="127"/>
      <c r="C1" s="127"/>
      <c r="D1" s="127"/>
      <c r="E1" s="127"/>
      <c r="F1" s="127"/>
      <c r="G1" s="127"/>
      <c r="H1" s="127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s="1" customFormat="1" ht="13.5" thickBot="1" x14ac:dyDescent="0.25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22" s="1" customFormat="1" ht="13.5" thickBot="1" x14ac:dyDescent="0.25">
      <c r="A3" s="129" t="s">
        <v>2</v>
      </c>
      <c r="B3" s="130"/>
      <c r="C3" s="130" t="s">
        <v>3</v>
      </c>
      <c r="D3" s="130"/>
      <c r="E3" s="130"/>
      <c r="F3" s="130"/>
      <c r="G3" s="130"/>
      <c r="H3" s="130"/>
      <c r="I3" s="130"/>
      <c r="J3" s="133" t="s">
        <v>4</v>
      </c>
      <c r="K3" s="133"/>
      <c r="L3" s="24" t="s">
        <v>5</v>
      </c>
      <c r="M3" s="25" t="s">
        <v>6</v>
      </c>
      <c r="N3" s="2" t="s">
        <v>7</v>
      </c>
      <c r="O3" s="2" t="s">
        <v>8</v>
      </c>
    </row>
    <row r="4" spans="1:22" s="1" customFormat="1" ht="21.75" thickBot="1" x14ac:dyDescent="0.25">
      <c r="A4" s="131"/>
      <c r="B4" s="132"/>
      <c r="C4" s="135" t="s">
        <v>9</v>
      </c>
      <c r="D4" s="135"/>
      <c r="E4" s="135"/>
      <c r="F4" s="108" t="s">
        <v>10</v>
      </c>
      <c r="G4" s="108" t="s">
        <v>11</v>
      </c>
      <c r="H4" s="136" t="s">
        <v>12</v>
      </c>
      <c r="I4" s="136"/>
      <c r="J4" s="134"/>
      <c r="K4" s="134"/>
      <c r="L4" s="3" t="s">
        <v>13</v>
      </c>
      <c r="M4" s="3"/>
      <c r="N4" s="23" t="s">
        <v>14</v>
      </c>
      <c r="O4" s="23" t="s">
        <v>15</v>
      </c>
    </row>
    <row r="5" spans="1:22" s="1" customFormat="1" ht="13.5" thickBot="1" x14ac:dyDescent="0.25">
      <c r="A5" s="145" t="s">
        <v>16</v>
      </c>
      <c r="B5" s="146"/>
      <c r="C5" s="146" t="s">
        <v>17</v>
      </c>
      <c r="D5" s="146"/>
      <c r="E5" s="146"/>
      <c r="F5" s="105" t="s">
        <v>18</v>
      </c>
      <c r="G5" s="105" t="s">
        <v>19</v>
      </c>
      <c r="H5" s="147" t="s">
        <v>20</v>
      </c>
      <c r="I5" s="147"/>
      <c r="J5" s="148">
        <v>6</v>
      </c>
      <c r="K5" s="149"/>
      <c r="L5" s="4">
        <v>7</v>
      </c>
      <c r="M5" s="4">
        <v>8</v>
      </c>
      <c r="N5" s="4">
        <v>9</v>
      </c>
      <c r="O5" s="4">
        <v>10</v>
      </c>
    </row>
    <row r="6" spans="1:22" s="1" customFormat="1" ht="108" customHeight="1" x14ac:dyDescent="0.2">
      <c r="A6" s="150" t="s">
        <v>60</v>
      </c>
      <c r="B6" s="150"/>
      <c r="C6" s="151"/>
      <c r="D6" s="151"/>
      <c r="E6" s="151"/>
      <c r="F6" s="106"/>
      <c r="G6" s="106"/>
      <c r="H6" s="151"/>
      <c r="I6" s="151"/>
      <c r="J6" s="152">
        <f>J7+J10</f>
        <v>4650000</v>
      </c>
      <c r="K6" s="152"/>
      <c r="L6" s="26">
        <f>L7+L10</f>
        <v>3331757.6</v>
      </c>
      <c r="M6" s="26">
        <f>J6-L6</f>
        <v>1318242.3999999999</v>
      </c>
      <c r="N6" s="27">
        <f t="shared" ref="N6:N49" si="0">L6/J6</f>
        <v>0.71650701075268819</v>
      </c>
      <c r="O6" s="36"/>
    </row>
    <row r="7" spans="1:22" s="1" customFormat="1" ht="28.5" customHeight="1" x14ac:dyDescent="0.2">
      <c r="A7" s="137" t="s">
        <v>21</v>
      </c>
      <c r="B7" s="137"/>
      <c r="C7" s="138" t="s">
        <v>22</v>
      </c>
      <c r="D7" s="138"/>
      <c r="E7" s="138"/>
      <c r="F7" s="110" t="s">
        <v>23</v>
      </c>
      <c r="G7" s="110" t="s">
        <v>24</v>
      </c>
      <c r="H7" s="139" t="s">
        <v>0</v>
      </c>
      <c r="I7" s="139"/>
      <c r="J7" s="140">
        <f>J8+J9</f>
        <v>845362.3</v>
      </c>
      <c r="K7" s="140"/>
      <c r="L7" s="5">
        <f>L8+L9</f>
        <v>622135.18000000005</v>
      </c>
      <c r="M7" s="111">
        <f t="shared" ref="M7:M22" si="1">J7-L7</f>
        <v>223227.12</v>
      </c>
      <c r="N7" s="6">
        <f t="shared" si="0"/>
        <v>0.73593911155016023</v>
      </c>
      <c r="O7" s="7"/>
    </row>
    <row r="8" spans="1:22" s="1" customFormat="1" ht="27" customHeight="1" x14ac:dyDescent="0.2">
      <c r="A8" s="141" t="s">
        <v>25</v>
      </c>
      <c r="B8" s="141"/>
      <c r="C8" s="142" t="s">
        <v>22</v>
      </c>
      <c r="D8" s="142"/>
      <c r="E8" s="142"/>
      <c r="F8" s="109" t="s">
        <v>23</v>
      </c>
      <c r="G8" s="109" t="s">
        <v>26</v>
      </c>
      <c r="H8" s="143">
        <v>120</v>
      </c>
      <c r="I8" s="143"/>
      <c r="J8" s="144">
        <v>837362.3</v>
      </c>
      <c r="K8" s="144"/>
      <c r="L8" s="8">
        <v>622135.18000000005</v>
      </c>
      <c r="M8" s="8">
        <f t="shared" si="1"/>
        <v>215227.12</v>
      </c>
      <c r="N8" s="9">
        <f t="shared" si="0"/>
        <v>0.74297013371631371</v>
      </c>
      <c r="O8" s="18" t="s">
        <v>27</v>
      </c>
    </row>
    <row r="9" spans="1:22" s="1" customFormat="1" ht="28.5" customHeight="1" x14ac:dyDescent="0.2">
      <c r="A9" s="153" t="s">
        <v>28</v>
      </c>
      <c r="B9" s="153"/>
      <c r="C9" s="143" t="s">
        <v>22</v>
      </c>
      <c r="D9" s="143"/>
      <c r="E9" s="143"/>
      <c r="F9" s="32" t="s">
        <v>35</v>
      </c>
      <c r="G9" s="109">
        <v>110000190</v>
      </c>
      <c r="H9" s="143">
        <v>240</v>
      </c>
      <c r="I9" s="143"/>
      <c r="J9" s="144">
        <v>8000</v>
      </c>
      <c r="K9" s="144"/>
      <c r="L9" s="8">
        <v>0</v>
      </c>
      <c r="M9" s="8">
        <f t="shared" si="1"/>
        <v>8000</v>
      </c>
      <c r="N9" s="9">
        <f t="shared" si="0"/>
        <v>0</v>
      </c>
      <c r="O9" s="18" t="s">
        <v>27</v>
      </c>
    </row>
    <row r="10" spans="1:22" s="1" customFormat="1" ht="29.25" customHeight="1" x14ac:dyDescent="0.2">
      <c r="A10" s="154" t="s">
        <v>29</v>
      </c>
      <c r="B10" s="154"/>
      <c r="C10" s="138" t="s">
        <v>22</v>
      </c>
      <c r="D10" s="138"/>
      <c r="E10" s="138"/>
      <c r="F10" s="110" t="s">
        <v>30</v>
      </c>
      <c r="G10" s="110" t="s">
        <v>31</v>
      </c>
      <c r="H10" s="139" t="s">
        <v>0</v>
      </c>
      <c r="I10" s="139"/>
      <c r="J10" s="140">
        <f>J11+J12+J13+J14</f>
        <v>3804637.7</v>
      </c>
      <c r="K10" s="140"/>
      <c r="L10" s="5">
        <f>L11+L12+L13+L14</f>
        <v>2709622.42</v>
      </c>
      <c r="M10" s="5">
        <f t="shared" si="1"/>
        <v>1095015.2800000003</v>
      </c>
      <c r="N10" s="6">
        <f t="shared" si="0"/>
        <v>0.71218934197072159</v>
      </c>
      <c r="O10" s="6"/>
    </row>
    <row r="11" spans="1:22" s="1" customFormat="1" ht="25.5" customHeight="1" x14ac:dyDescent="0.2">
      <c r="A11" s="153" t="s">
        <v>25</v>
      </c>
      <c r="B11" s="153"/>
      <c r="C11" s="142" t="s">
        <v>22</v>
      </c>
      <c r="D11" s="142"/>
      <c r="E11" s="142"/>
      <c r="F11" s="109" t="s">
        <v>30</v>
      </c>
      <c r="G11" s="109" t="s">
        <v>32</v>
      </c>
      <c r="H11" s="143">
        <v>120</v>
      </c>
      <c r="I11" s="143"/>
      <c r="J11" s="144">
        <v>2447454.7000000002</v>
      </c>
      <c r="K11" s="144"/>
      <c r="L11" s="8">
        <v>1996511.12</v>
      </c>
      <c r="M11" s="10">
        <f t="shared" si="1"/>
        <v>450943.58000000007</v>
      </c>
      <c r="N11" s="11">
        <f t="shared" si="0"/>
        <v>0.81574997894751633</v>
      </c>
      <c r="O11" s="18" t="s">
        <v>27</v>
      </c>
    </row>
    <row r="12" spans="1:22" s="1" customFormat="1" ht="26.25" customHeight="1" x14ac:dyDescent="0.2">
      <c r="A12" s="153" t="s">
        <v>28</v>
      </c>
      <c r="B12" s="153"/>
      <c r="C12" s="142" t="s">
        <v>22</v>
      </c>
      <c r="D12" s="142"/>
      <c r="E12" s="142"/>
      <c r="F12" s="109" t="s">
        <v>30</v>
      </c>
      <c r="G12" s="32" t="s">
        <v>33</v>
      </c>
      <c r="H12" s="143">
        <v>240</v>
      </c>
      <c r="I12" s="143"/>
      <c r="J12" s="144">
        <v>1324183</v>
      </c>
      <c r="K12" s="144"/>
      <c r="L12" s="8">
        <v>712249.15</v>
      </c>
      <c r="M12" s="10">
        <f t="shared" si="1"/>
        <v>611933.85</v>
      </c>
      <c r="N12" s="11">
        <f t="shared" si="0"/>
        <v>0.53787818602111648</v>
      </c>
      <c r="O12" s="18" t="s">
        <v>27</v>
      </c>
    </row>
    <row r="13" spans="1:22" s="1" customFormat="1" ht="14.25" customHeight="1" x14ac:dyDescent="0.2">
      <c r="A13" s="153" t="s">
        <v>34</v>
      </c>
      <c r="B13" s="153"/>
      <c r="C13" s="142" t="s">
        <v>22</v>
      </c>
      <c r="D13" s="142"/>
      <c r="E13" s="142"/>
      <c r="F13" s="109" t="s">
        <v>30</v>
      </c>
      <c r="G13" s="109" t="s">
        <v>33</v>
      </c>
      <c r="H13" s="143">
        <v>850</v>
      </c>
      <c r="I13" s="143"/>
      <c r="J13" s="144">
        <v>13000</v>
      </c>
      <c r="K13" s="144"/>
      <c r="L13" s="8">
        <v>862.15</v>
      </c>
      <c r="M13" s="10">
        <f t="shared" si="1"/>
        <v>12137.85</v>
      </c>
      <c r="N13" s="11">
        <f t="shared" si="0"/>
        <v>6.6319230769230769E-2</v>
      </c>
      <c r="O13" s="18" t="s">
        <v>27</v>
      </c>
    </row>
    <row r="14" spans="1:22" s="1" customFormat="1" ht="27.75" customHeight="1" x14ac:dyDescent="0.2">
      <c r="A14" s="153" t="s">
        <v>28</v>
      </c>
      <c r="B14" s="153"/>
      <c r="C14" s="143" t="s">
        <v>22</v>
      </c>
      <c r="D14" s="143"/>
      <c r="E14" s="143"/>
      <c r="F14" s="32" t="s">
        <v>35</v>
      </c>
      <c r="G14" s="109" t="s">
        <v>33</v>
      </c>
      <c r="H14" s="143">
        <v>240</v>
      </c>
      <c r="I14" s="143"/>
      <c r="J14" s="144">
        <v>20000</v>
      </c>
      <c r="K14" s="144"/>
      <c r="L14" s="8">
        <v>0</v>
      </c>
      <c r="M14" s="10">
        <f t="shared" si="1"/>
        <v>20000</v>
      </c>
      <c r="N14" s="11">
        <f>L14/J14</f>
        <v>0</v>
      </c>
      <c r="O14" s="18" t="s">
        <v>27</v>
      </c>
    </row>
    <row r="15" spans="1:22" s="1" customFormat="1" ht="120" customHeight="1" x14ac:dyDescent="0.2">
      <c r="A15" s="155" t="s">
        <v>61</v>
      </c>
      <c r="B15" s="155"/>
      <c r="C15" s="156"/>
      <c r="D15" s="156"/>
      <c r="E15" s="156"/>
      <c r="F15" s="112"/>
      <c r="G15" s="112"/>
      <c r="H15" s="157"/>
      <c r="I15" s="157"/>
      <c r="J15" s="158">
        <f>J17</f>
        <v>133309</v>
      </c>
      <c r="K15" s="158"/>
      <c r="L15" s="13">
        <f>L17</f>
        <v>75629</v>
      </c>
      <c r="M15" s="13">
        <f>J15-L15</f>
        <v>57680</v>
      </c>
      <c r="N15" s="14">
        <f>L15/J15</f>
        <v>0.56732103608908624</v>
      </c>
      <c r="O15" s="14"/>
    </row>
    <row r="16" spans="1:22" s="1" customFormat="1" ht="63" customHeight="1" x14ac:dyDescent="0.2">
      <c r="A16" s="141" t="s">
        <v>62</v>
      </c>
      <c r="B16" s="141"/>
      <c r="C16" s="142" t="s">
        <v>22</v>
      </c>
      <c r="D16" s="142"/>
      <c r="E16" s="142"/>
      <c r="F16" s="32" t="s">
        <v>49</v>
      </c>
      <c r="G16" s="32" t="s">
        <v>50</v>
      </c>
      <c r="H16" s="143" t="s">
        <v>0</v>
      </c>
      <c r="I16" s="143"/>
      <c r="J16" s="159">
        <f>J17</f>
        <v>133309</v>
      </c>
      <c r="K16" s="159"/>
      <c r="L16" s="15">
        <f>L17</f>
        <v>75629</v>
      </c>
      <c r="M16" s="19">
        <f>J16-L16</f>
        <v>57680</v>
      </c>
      <c r="N16" s="20">
        <f>L16/J16</f>
        <v>0.56732103608908624</v>
      </c>
      <c r="O16" s="20"/>
    </row>
    <row r="17" spans="1:15" s="46" customFormat="1" ht="34.5" customHeight="1" x14ac:dyDescent="0.2">
      <c r="A17" s="171" t="s">
        <v>28</v>
      </c>
      <c r="B17" s="171"/>
      <c r="C17" s="172" t="s">
        <v>22</v>
      </c>
      <c r="D17" s="172"/>
      <c r="E17" s="172"/>
      <c r="F17" s="41" t="s">
        <v>49</v>
      </c>
      <c r="G17" s="41" t="s">
        <v>50</v>
      </c>
      <c r="H17" s="173">
        <v>240</v>
      </c>
      <c r="I17" s="173"/>
      <c r="J17" s="174">
        <v>133309</v>
      </c>
      <c r="K17" s="174"/>
      <c r="L17" s="42">
        <v>75629</v>
      </c>
      <c r="M17" s="43">
        <f>J17-L17</f>
        <v>57680</v>
      </c>
      <c r="N17" s="44">
        <f>L17/J17</f>
        <v>0.56732103608908624</v>
      </c>
      <c r="O17" s="45" t="s">
        <v>27</v>
      </c>
    </row>
    <row r="18" spans="1:15" s="1" customFormat="1" ht="69.75" customHeight="1" x14ac:dyDescent="0.2">
      <c r="A18" s="137" t="s">
        <v>96</v>
      </c>
      <c r="B18" s="137"/>
      <c r="C18" s="138" t="s">
        <v>22</v>
      </c>
      <c r="D18" s="138"/>
      <c r="E18" s="138"/>
      <c r="F18" s="110" t="s">
        <v>37</v>
      </c>
      <c r="G18" s="33" t="s">
        <v>38</v>
      </c>
      <c r="H18" s="139" t="s">
        <v>0</v>
      </c>
      <c r="I18" s="139"/>
      <c r="J18" s="140">
        <f>J19+J20+J22+J21</f>
        <v>7807248</v>
      </c>
      <c r="K18" s="140"/>
      <c r="L18" s="5">
        <f>L19+L20+L22+L21</f>
        <v>6138669.6100000013</v>
      </c>
      <c r="M18" s="5">
        <f t="shared" si="1"/>
        <v>1668578.3899999987</v>
      </c>
      <c r="N18" s="6">
        <f t="shared" si="0"/>
        <v>0.78627829037837682</v>
      </c>
      <c r="O18" s="6"/>
    </row>
    <row r="19" spans="1:15" s="1" customFormat="1" ht="20.25" customHeight="1" x14ac:dyDescent="0.2">
      <c r="A19" s="160" t="s">
        <v>39</v>
      </c>
      <c r="B19" s="161"/>
      <c r="C19" s="162" t="s">
        <v>22</v>
      </c>
      <c r="D19" s="163"/>
      <c r="E19" s="164"/>
      <c r="F19" s="109" t="s">
        <v>37</v>
      </c>
      <c r="G19" s="32" t="s">
        <v>71</v>
      </c>
      <c r="H19" s="165">
        <v>110</v>
      </c>
      <c r="I19" s="165"/>
      <c r="J19" s="144">
        <v>5749695</v>
      </c>
      <c r="K19" s="144"/>
      <c r="L19" s="8">
        <v>4527777.1900000004</v>
      </c>
      <c r="M19" s="10">
        <f>J19-L19</f>
        <v>1221917.8099999996</v>
      </c>
      <c r="N19" s="11">
        <f>L19/J19</f>
        <v>0.78748128205061318</v>
      </c>
      <c r="O19" s="18" t="s">
        <v>27</v>
      </c>
    </row>
    <row r="20" spans="1:15" s="1" customFormat="1" ht="27.75" customHeight="1" x14ac:dyDescent="0.2">
      <c r="A20" s="166" t="s">
        <v>28</v>
      </c>
      <c r="B20" s="166"/>
      <c r="C20" s="167" t="s">
        <v>22</v>
      </c>
      <c r="D20" s="168"/>
      <c r="E20" s="169"/>
      <c r="F20" s="113" t="s">
        <v>37</v>
      </c>
      <c r="G20" s="34" t="s">
        <v>71</v>
      </c>
      <c r="H20" s="165">
        <v>240</v>
      </c>
      <c r="I20" s="165"/>
      <c r="J20" s="170">
        <v>620141.76</v>
      </c>
      <c r="K20" s="170"/>
      <c r="L20" s="12">
        <v>484986.7</v>
      </c>
      <c r="M20" s="10">
        <f t="shared" si="1"/>
        <v>135155.06</v>
      </c>
      <c r="N20" s="11">
        <f t="shared" si="0"/>
        <v>0.7820577991715959</v>
      </c>
      <c r="O20" s="18" t="s">
        <v>27</v>
      </c>
    </row>
    <row r="21" spans="1:15" s="1" customFormat="1" ht="21.75" customHeight="1" x14ac:dyDescent="0.2">
      <c r="A21" s="166" t="s">
        <v>34</v>
      </c>
      <c r="B21" s="166"/>
      <c r="C21" s="167" t="s">
        <v>22</v>
      </c>
      <c r="D21" s="168"/>
      <c r="E21" s="169"/>
      <c r="F21" s="113" t="s">
        <v>37</v>
      </c>
      <c r="G21" s="34" t="s">
        <v>71</v>
      </c>
      <c r="H21" s="165">
        <v>850</v>
      </c>
      <c r="I21" s="165"/>
      <c r="J21" s="170">
        <v>3.24</v>
      </c>
      <c r="K21" s="170"/>
      <c r="L21" s="12">
        <v>3.24</v>
      </c>
      <c r="M21" s="10">
        <f t="shared" si="1"/>
        <v>0</v>
      </c>
      <c r="N21" s="11">
        <f t="shared" si="0"/>
        <v>1</v>
      </c>
      <c r="O21" s="18" t="s">
        <v>27</v>
      </c>
    </row>
    <row r="22" spans="1:15" s="1" customFormat="1" ht="23.25" customHeight="1" x14ac:dyDescent="0.2">
      <c r="A22" s="160" t="s">
        <v>39</v>
      </c>
      <c r="B22" s="161"/>
      <c r="C22" s="162" t="s">
        <v>22</v>
      </c>
      <c r="D22" s="163"/>
      <c r="E22" s="164"/>
      <c r="F22" s="32" t="s">
        <v>40</v>
      </c>
      <c r="G22" s="32" t="s">
        <v>71</v>
      </c>
      <c r="H22" s="165">
        <v>110</v>
      </c>
      <c r="I22" s="165"/>
      <c r="J22" s="144">
        <v>1437408</v>
      </c>
      <c r="K22" s="144"/>
      <c r="L22" s="8">
        <v>1125902.48</v>
      </c>
      <c r="M22" s="10">
        <f t="shared" si="1"/>
        <v>311505.52</v>
      </c>
      <c r="N22" s="11">
        <f t="shared" si="0"/>
        <v>0.78328663817092992</v>
      </c>
      <c r="O22" s="18" t="s">
        <v>27</v>
      </c>
    </row>
    <row r="23" spans="1:15" s="1" customFormat="1" ht="153.75" customHeight="1" x14ac:dyDescent="0.2">
      <c r="A23" s="155" t="s">
        <v>63</v>
      </c>
      <c r="B23" s="155"/>
      <c r="C23" s="156"/>
      <c r="D23" s="156"/>
      <c r="E23" s="156"/>
      <c r="F23" s="35"/>
      <c r="G23" s="35"/>
      <c r="H23" s="157" t="s">
        <v>0</v>
      </c>
      <c r="I23" s="157"/>
      <c r="J23" s="175">
        <f>J24</f>
        <v>253237</v>
      </c>
      <c r="K23" s="175"/>
      <c r="L23" s="28">
        <f>L24</f>
        <v>192627</v>
      </c>
      <c r="M23" s="28">
        <f>J23-L23</f>
        <v>60610</v>
      </c>
      <c r="N23" s="29">
        <f>L23/J23</f>
        <v>0.76065898743074667</v>
      </c>
      <c r="O23" s="14"/>
    </row>
    <row r="24" spans="1:15" s="1" customFormat="1" ht="27" customHeight="1" x14ac:dyDescent="0.2">
      <c r="A24" s="141" t="s">
        <v>28</v>
      </c>
      <c r="B24" s="141"/>
      <c r="C24" s="142" t="s">
        <v>22</v>
      </c>
      <c r="D24" s="142"/>
      <c r="E24" s="142"/>
      <c r="F24" s="32" t="s">
        <v>41</v>
      </c>
      <c r="G24" s="32" t="s">
        <v>42</v>
      </c>
      <c r="H24" s="143">
        <v>240</v>
      </c>
      <c r="I24" s="143"/>
      <c r="J24" s="176">
        <v>253237</v>
      </c>
      <c r="K24" s="176"/>
      <c r="L24" s="30">
        <v>192627</v>
      </c>
      <c r="M24" s="30">
        <f>J24-L24</f>
        <v>60610</v>
      </c>
      <c r="N24" s="31">
        <f>L24/J24</f>
        <v>0.76065898743074667</v>
      </c>
      <c r="O24" s="18" t="s">
        <v>27</v>
      </c>
    </row>
    <row r="25" spans="1:15" s="1" customFormat="1" ht="118.5" customHeight="1" x14ac:dyDescent="0.2">
      <c r="A25" s="155" t="s">
        <v>64</v>
      </c>
      <c r="B25" s="155"/>
      <c r="C25" s="156"/>
      <c r="D25" s="156"/>
      <c r="E25" s="156"/>
      <c r="F25" s="35"/>
      <c r="G25" s="35"/>
      <c r="H25" s="157" t="s">
        <v>0</v>
      </c>
      <c r="I25" s="157"/>
      <c r="J25" s="175">
        <f>J26+J27</f>
        <v>265000</v>
      </c>
      <c r="K25" s="175"/>
      <c r="L25" s="28">
        <f>L26+L27</f>
        <v>0</v>
      </c>
      <c r="M25" s="28">
        <f>J25-L25</f>
        <v>265000</v>
      </c>
      <c r="N25" s="29">
        <f>L25/J25</f>
        <v>0</v>
      </c>
      <c r="O25" s="14"/>
    </row>
    <row r="26" spans="1:15" s="1" customFormat="1" ht="27" customHeight="1" x14ac:dyDescent="0.2">
      <c r="A26" s="141" t="s">
        <v>28</v>
      </c>
      <c r="B26" s="141"/>
      <c r="C26" s="142" t="s">
        <v>22</v>
      </c>
      <c r="D26" s="142"/>
      <c r="E26" s="142"/>
      <c r="F26" s="32" t="s">
        <v>41</v>
      </c>
      <c r="G26" s="32" t="s">
        <v>94</v>
      </c>
      <c r="H26" s="143">
        <v>240</v>
      </c>
      <c r="I26" s="143"/>
      <c r="J26" s="176">
        <v>10000</v>
      </c>
      <c r="K26" s="176"/>
      <c r="L26" s="30">
        <v>0</v>
      </c>
      <c r="M26" s="30">
        <f>J26-L26</f>
        <v>10000</v>
      </c>
      <c r="N26" s="31">
        <f>L26/J26</f>
        <v>0</v>
      </c>
      <c r="O26" s="18" t="s">
        <v>27</v>
      </c>
    </row>
    <row r="27" spans="1:15" s="1" customFormat="1" ht="57" customHeight="1" x14ac:dyDescent="0.2">
      <c r="A27" s="141" t="s">
        <v>93</v>
      </c>
      <c r="B27" s="141"/>
      <c r="C27" s="142" t="s">
        <v>22</v>
      </c>
      <c r="D27" s="142"/>
      <c r="E27" s="142"/>
      <c r="F27" s="32" t="s">
        <v>41</v>
      </c>
      <c r="G27" s="32" t="s">
        <v>95</v>
      </c>
      <c r="H27" s="143">
        <v>240</v>
      </c>
      <c r="I27" s="143"/>
      <c r="J27" s="176">
        <v>255000</v>
      </c>
      <c r="K27" s="176"/>
      <c r="L27" s="30">
        <v>0</v>
      </c>
      <c r="M27" s="30">
        <f>J27-L27</f>
        <v>255000</v>
      </c>
      <c r="N27" s="31">
        <f>L27/J27</f>
        <v>0</v>
      </c>
      <c r="O27" s="18" t="s">
        <v>27</v>
      </c>
    </row>
    <row r="28" spans="1:15" s="1" customFormat="1" ht="101.25" customHeight="1" x14ac:dyDescent="0.2">
      <c r="A28" s="155" t="s">
        <v>65</v>
      </c>
      <c r="B28" s="155"/>
      <c r="C28" s="156"/>
      <c r="D28" s="156"/>
      <c r="E28" s="156"/>
      <c r="F28" s="35"/>
      <c r="G28" s="112"/>
      <c r="H28" s="157"/>
      <c r="I28" s="157"/>
      <c r="J28" s="158">
        <f>J30+J32</f>
        <v>9008252.790000001</v>
      </c>
      <c r="K28" s="158"/>
      <c r="L28" s="13">
        <f>L30+L32</f>
        <v>8372788.7199999997</v>
      </c>
      <c r="M28" s="13">
        <f>M30</f>
        <v>635464.06000000006</v>
      </c>
      <c r="N28" s="14">
        <f t="shared" si="0"/>
        <v>0.92945756687629533</v>
      </c>
      <c r="O28" s="14"/>
    </row>
    <row r="29" spans="1:15" s="1" customFormat="1" ht="117.75" customHeight="1" x14ac:dyDescent="0.2">
      <c r="A29" s="141" t="s">
        <v>43</v>
      </c>
      <c r="B29" s="141"/>
      <c r="C29" s="142" t="s">
        <v>22</v>
      </c>
      <c r="D29" s="142"/>
      <c r="E29" s="142"/>
      <c r="F29" s="32" t="s">
        <v>44</v>
      </c>
      <c r="G29" s="32" t="s">
        <v>45</v>
      </c>
      <c r="H29" s="143" t="s">
        <v>0</v>
      </c>
      <c r="I29" s="143"/>
      <c r="J29" s="159">
        <f>J30</f>
        <v>3266276.89</v>
      </c>
      <c r="K29" s="159"/>
      <c r="L29" s="15">
        <f>L30</f>
        <v>2630812.83</v>
      </c>
      <c r="M29" s="15">
        <f>M30</f>
        <v>635464.06000000006</v>
      </c>
      <c r="N29" s="16">
        <f t="shared" si="0"/>
        <v>0.80544697176607094</v>
      </c>
      <c r="O29" s="16"/>
    </row>
    <row r="30" spans="1:15" s="1" customFormat="1" ht="29.25" customHeight="1" x14ac:dyDescent="0.2">
      <c r="A30" s="141" t="s">
        <v>28</v>
      </c>
      <c r="B30" s="141"/>
      <c r="C30" s="142" t="s">
        <v>22</v>
      </c>
      <c r="D30" s="142"/>
      <c r="E30" s="142"/>
      <c r="F30" s="32" t="s">
        <v>44</v>
      </c>
      <c r="G30" s="32" t="s">
        <v>45</v>
      </c>
      <c r="H30" s="143">
        <v>240</v>
      </c>
      <c r="I30" s="143"/>
      <c r="J30" s="144">
        <v>3266276.89</v>
      </c>
      <c r="K30" s="144"/>
      <c r="L30" s="8">
        <v>2630812.83</v>
      </c>
      <c r="M30" s="8">
        <f>J30-L30</f>
        <v>635464.06000000006</v>
      </c>
      <c r="N30" s="9">
        <f t="shared" si="0"/>
        <v>0.80544697176607094</v>
      </c>
      <c r="O30" s="18" t="s">
        <v>46</v>
      </c>
    </row>
    <row r="31" spans="1:15" s="1" customFormat="1" ht="67.5" customHeight="1" x14ac:dyDescent="0.2">
      <c r="A31" s="141" t="s">
        <v>76</v>
      </c>
      <c r="B31" s="141"/>
      <c r="C31" s="142" t="s">
        <v>22</v>
      </c>
      <c r="D31" s="142"/>
      <c r="E31" s="142"/>
      <c r="F31" s="32" t="s">
        <v>44</v>
      </c>
      <c r="G31" s="32" t="s">
        <v>77</v>
      </c>
      <c r="H31" s="143" t="s">
        <v>0</v>
      </c>
      <c r="I31" s="143"/>
      <c r="J31" s="159">
        <f>J32</f>
        <v>5741975.9000000004</v>
      </c>
      <c r="K31" s="159"/>
      <c r="L31" s="15">
        <f>L32</f>
        <v>5741975.8899999997</v>
      </c>
      <c r="M31" s="15">
        <f>M32</f>
        <v>1.0000000707805157E-2</v>
      </c>
      <c r="N31" s="16">
        <f t="shared" si="0"/>
        <v>0.9999999982584391</v>
      </c>
      <c r="O31" s="16"/>
    </row>
    <row r="32" spans="1:15" s="1" customFormat="1" ht="29.25" customHeight="1" x14ac:dyDescent="0.2">
      <c r="A32" s="141" t="s">
        <v>28</v>
      </c>
      <c r="B32" s="141"/>
      <c r="C32" s="142" t="s">
        <v>22</v>
      </c>
      <c r="D32" s="142"/>
      <c r="E32" s="142"/>
      <c r="F32" s="32" t="s">
        <v>44</v>
      </c>
      <c r="G32" s="32" t="s">
        <v>77</v>
      </c>
      <c r="H32" s="143">
        <v>240</v>
      </c>
      <c r="I32" s="143"/>
      <c r="J32" s="144">
        <v>5741975.9000000004</v>
      </c>
      <c r="K32" s="144"/>
      <c r="L32" s="8">
        <v>5741975.8899999997</v>
      </c>
      <c r="M32" s="8">
        <f>J32-L32</f>
        <v>1.0000000707805157E-2</v>
      </c>
      <c r="N32" s="9">
        <f t="shared" si="0"/>
        <v>0.9999999982584391</v>
      </c>
      <c r="O32" s="18" t="s">
        <v>46</v>
      </c>
    </row>
    <row r="33" spans="1:15" s="1" customFormat="1" ht="127.5" customHeight="1" x14ac:dyDescent="0.2">
      <c r="A33" s="177" t="s">
        <v>66</v>
      </c>
      <c r="B33" s="178"/>
      <c r="C33" s="179"/>
      <c r="D33" s="180"/>
      <c r="E33" s="181"/>
      <c r="F33" s="112"/>
      <c r="G33" s="112"/>
      <c r="H33" s="182"/>
      <c r="I33" s="183"/>
      <c r="J33" s="184">
        <f>J35</f>
        <v>531200</v>
      </c>
      <c r="K33" s="185"/>
      <c r="L33" s="13">
        <f>L35</f>
        <v>531200</v>
      </c>
      <c r="M33" s="13">
        <f t="shared" ref="M33:M51" si="2">J33-L33</f>
        <v>0</v>
      </c>
      <c r="N33" s="14">
        <f t="shared" si="0"/>
        <v>1</v>
      </c>
      <c r="O33" s="14"/>
    </row>
    <row r="34" spans="1:15" s="1" customFormat="1" ht="63.75" customHeight="1" x14ac:dyDescent="0.2">
      <c r="A34" s="186" t="s">
        <v>67</v>
      </c>
      <c r="B34" s="187"/>
      <c r="C34" s="188" t="s">
        <v>22</v>
      </c>
      <c r="D34" s="163"/>
      <c r="E34" s="164"/>
      <c r="F34" s="109" t="s">
        <v>47</v>
      </c>
      <c r="G34" s="109" t="s">
        <v>48</v>
      </c>
      <c r="H34" s="189" t="s">
        <v>0</v>
      </c>
      <c r="I34" s="190"/>
      <c r="J34" s="191">
        <f>J35</f>
        <v>531200</v>
      </c>
      <c r="K34" s="192"/>
      <c r="L34" s="15">
        <f>L35</f>
        <v>531200</v>
      </c>
      <c r="M34" s="19">
        <f t="shared" si="2"/>
        <v>0</v>
      </c>
      <c r="N34" s="20">
        <f t="shared" si="0"/>
        <v>1</v>
      </c>
      <c r="O34" s="20"/>
    </row>
    <row r="35" spans="1:15" s="1" customFormat="1" ht="51" customHeight="1" x14ac:dyDescent="0.2">
      <c r="A35" s="186" t="s">
        <v>28</v>
      </c>
      <c r="B35" s="187"/>
      <c r="C35" s="188" t="s">
        <v>22</v>
      </c>
      <c r="D35" s="163"/>
      <c r="E35" s="164"/>
      <c r="F35" s="109" t="s">
        <v>47</v>
      </c>
      <c r="G35" s="109" t="s">
        <v>48</v>
      </c>
      <c r="H35" s="189">
        <v>240</v>
      </c>
      <c r="I35" s="190"/>
      <c r="J35" s="193">
        <v>531200</v>
      </c>
      <c r="K35" s="194"/>
      <c r="L35" s="8">
        <v>531200</v>
      </c>
      <c r="M35" s="10">
        <f t="shared" si="2"/>
        <v>0</v>
      </c>
      <c r="N35" s="11">
        <f t="shared" si="0"/>
        <v>1</v>
      </c>
      <c r="O35" s="18" t="s">
        <v>27</v>
      </c>
    </row>
    <row r="36" spans="1:15" s="1" customFormat="1" ht="113.25" customHeight="1" x14ac:dyDescent="0.2">
      <c r="A36" s="155" t="s">
        <v>68</v>
      </c>
      <c r="B36" s="155"/>
      <c r="C36" s="156"/>
      <c r="D36" s="156"/>
      <c r="E36" s="156"/>
      <c r="F36" s="112"/>
      <c r="G36" s="112"/>
      <c r="H36" s="157" t="s">
        <v>0</v>
      </c>
      <c r="I36" s="157"/>
      <c r="J36" s="158">
        <f>J38+J40+J42+J44+J46</f>
        <v>55150162.210000001</v>
      </c>
      <c r="K36" s="158"/>
      <c r="L36" s="13">
        <f>L38+L40+L42+L44</f>
        <v>22081534.619999997</v>
      </c>
      <c r="M36" s="13">
        <f t="shared" si="2"/>
        <v>33068627.590000004</v>
      </c>
      <c r="N36" s="14">
        <f t="shared" si="0"/>
        <v>0.40038929597193651</v>
      </c>
      <c r="O36" s="14"/>
    </row>
    <row r="37" spans="1:15" s="1" customFormat="1" ht="60.75" customHeight="1" x14ac:dyDescent="0.2">
      <c r="A37" s="141" t="s">
        <v>69</v>
      </c>
      <c r="B37" s="141"/>
      <c r="C37" s="142" t="s">
        <v>22</v>
      </c>
      <c r="D37" s="142"/>
      <c r="E37" s="142"/>
      <c r="F37" s="109" t="s">
        <v>40</v>
      </c>
      <c r="G37" s="109" t="s">
        <v>51</v>
      </c>
      <c r="H37" s="143" t="s">
        <v>0</v>
      </c>
      <c r="I37" s="143"/>
      <c r="J37" s="159">
        <f>J38</f>
        <v>12639034.16</v>
      </c>
      <c r="K37" s="159"/>
      <c r="L37" s="15">
        <f>L38</f>
        <v>10200417.619999999</v>
      </c>
      <c r="M37" s="19">
        <f t="shared" si="2"/>
        <v>2438616.540000001</v>
      </c>
      <c r="N37" s="20">
        <f t="shared" si="0"/>
        <v>0.80705673320215154</v>
      </c>
      <c r="O37" s="20"/>
    </row>
    <row r="38" spans="1:15" s="1" customFormat="1" ht="30.75" customHeight="1" x14ac:dyDescent="0.2">
      <c r="A38" s="141" t="s">
        <v>28</v>
      </c>
      <c r="B38" s="141"/>
      <c r="C38" s="142" t="s">
        <v>22</v>
      </c>
      <c r="D38" s="142"/>
      <c r="E38" s="142"/>
      <c r="F38" s="109" t="s">
        <v>40</v>
      </c>
      <c r="G38" s="109" t="s">
        <v>51</v>
      </c>
      <c r="H38" s="143">
        <v>240</v>
      </c>
      <c r="I38" s="143"/>
      <c r="J38" s="144">
        <v>12639034.16</v>
      </c>
      <c r="K38" s="144"/>
      <c r="L38" s="8">
        <v>10200417.619999999</v>
      </c>
      <c r="M38" s="10">
        <f t="shared" si="2"/>
        <v>2438616.540000001</v>
      </c>
      <c r="N38" s="11">
        <f t="shared" si="0"/>
        <v>0.80705673320215154</v>
      </c>
      <c r="O38" s="18" t="s">
        <v>27</v>
      </c>
    </row>
    <row r="39" spans="1:15" s="1" customFormat="1" ht="27" customHeight="1" x14ac:dyDescent="0.2">
      <c r="A39" s="141" t="s">
        <v>57</v>
      </c>
      <c r="B39" s="141"/>
      <c r="C39" s="142" t="s">
        <v>22</v>
      </c>
      <c r="D39" s="142"/>
      <c r="E39" s="142"/>
      <c r="F39" s="109" t="s">
        <v>40</v>
      </c>
      <c r="G39" s="109" t="s">
        <v>58</v>
      </c>
      <c r="H39" s="143"/>
      <c r="I39" s="143"/>
      <c r="J39" s="159">
        <f>J40</f>
        <v>10881117</v>
      </c>
      <c r="K39" s="159"/>
      <c r="L39" s="15">
        <f>L40</f>
        <v>10881117</v>
      </c>
      <c r="M39" s="19">
        <f t="shared" si="2"/>
        <v>0</v>
      </c>
      <c r="N39" s="20">
        <f t="shared" si="0"/>
        <v>1</v>
      </c>
      <c r="O39" s="18"/>
    </row>
    <row r="40" spans="1:15" s="1" customFormat="1" ht="24.75" customHeight="1" x14ac:dyDescent="0.2">
      <c r="A40" s="141" t="s">
        <v>28</v>
      </c>
      <c r="B40" s="141"/>
      <c r="C40" s="142" t="s">
        <v>22</v>
      </c>
      <c r="D40" s="142"/>
      <c r="E40" s="142"/>
      <c r="F40" s="109" t="s">
        <v>40</v>
      </c>
      <c r="G40" s="109" t="s">
        <v>58</v>
      </c>
      <c r="H40" s="143">
        <v>240</v>
      </c>
      <c r="I40" s="143"/>
      <c r="J40" s="144">
        <v>10881117</v>
      </c>
      <c r="K40" s="144"/>
      <c r="L40" s="8">
        <v>10881117</v>
      </c>
      <c r="M40" s="10">
        <f t="shared" si="2"/>
        <v>0</v>
      </c>
      <c r="N40" s="11">
        <f t="shared" si="0"/>
        <v>1</v>
      </c>
      <c r="O40" s="18"/>
    </row>
    <row r="41" spans="1:15" s="1" customFormat="1" ht="44.25" customHeight="1" x14ac:dyDescent="0.2">
      <c r="A41" s="141" t="s">
        <v>84</v>
      </c>
      <c r="B41" s="141"/>
      <c r="C41" s="142" t="s">
        <v>22</v>
      </c>
      <c r="D41" s="142"/>
      <c r="E41" s="142"/>
      <c r="F41" s="109" t="s">
        <v>40</v>
      </c>
      <c r="G41" s="109" t="s">
        <v>83</v>
      </c>
      <c r="H41" s="143"/>
      <c r="I41" s="143"/>
      <c r="J41" s="159">
        <f t="shared" ref="J41" si="3">J42</f>
        <v>1000000</v>
      </c>
      <c r="K41" s="159"/>
      <c r="L41" s="15">
        <f t="shared" ref="L41" si="4">L42</f>
        <v>1000000</v>
      </c>
      <c r="M41" s="19">
        <f t="shared" si="2"/>
        <v>0</v>
      </c>
      <c r="N41" s="20">
        <f t="shared" si="0"/>
        <v>1</v>
      </c>
      <c r="O41" s="18"/>
    </row>
    <row r="42" spans="1:15" s="1" customFormat="1" ht="30.75" customHeight="1" x14ac:dyDescent="0.2">
      <c r="A42" s="141" t="s">
        <v>28</v>
      </c>
      <c r="B42" s="141"/>
      <c r="C42" s="142" t="s">
        <v>22</v>
      </c>
      <c r="D42" s="142"/>
      <c r="E42" s="142"/>
      <c r="F42" s="109" t="s">
        <v>40</v>
      </c>
      <c r="G42" s="109" t="s">
        <v>83</v>
      </c>
      <c r="H42" s="143">
        <v>240</v>
      </c>
      <c r="I42" s="143"/>
      <c r="J42" s="144">
        <v>1000000</v>
      </c>
      <c r="K42" s="144"/>
      <c r="L42" s="8">
        <v>1000000</v>
      </c>
      <c r="M42" s="10">
        <f t="shared" si="2"/>
        <v>0</v>
      </c>
      <c r="N42" s="11">
        <f t="shared" si="0"/>
        <v>1</v>
      </c>
      <c r="O42" s="18"/>
    </row>
    <row r="43" spans="1:15" s="1" customFormat="1" ht="24.75" customHeight="1" x14ac:dyDescent="0.2">
      <c r="A43" s="141" t="s">
        <v>74</v>
      </c>
      <c r="B43" s="141"/>
      <c r="C43" s="142" t="s">
        <v>22</v>
      </c>
      <c r="D43" s="142"/>
      <c r="E43" s="142"/>
      <c r="F43" s="109" t="s">
        <v>40</v>
      </c>
      <c r="G43" s="109" t="s">
        <v>75</v>
      </c>
      <c r="H43" s="143"/>
      <c r="I43" s="143"/>
      <c r="J43" s="159">
        <f t="shared" ref="J43:J45" si="5">J44</f>
        <v>30630011.050000001</v>
      </c>
      <c r="K43" s="159"/>
      <c r="L43" s="15">
        <f t="shared" ref="L43:L45" si="6">L44</f>
        <v>0</v>
      </c>
      <c r="M43" s="19">
        <f t="shared" si="2"/>
        <v>30630011.050000001</v>
      </c>
      <c r="N43" s="20">
        <f t="shared" si="0"/>
        <v>0</v>
      </c>
      <c r="O43" s="18"/>
    </row>
    <row r="44" spans="1:15" s="1" customFormat="1" ht="24.75" customHeight="1" x14ac:dyDescent="0.2">
      <c r="A44" s="141" t="s">
        <v>28</v>
      </c>
      <c r="B44" s="141"/>
      <c r="C44" s="142" t="s">
        <v>22</v>
      </c>
      <c r="D44" s="142"/>
      <c r="E44" s="142"/>
      <c r="F44" s="109" t="s">
        <v>40</v>
      </c>
      <c r="G44" s="109" t="s">
        <v>75</v>
      </c>
      <c r="H44" s="143">
        <v>240</v>
      </c>
      <c r="I44" s="143"/>
      <c r="J44" s="144">
        <v>30630011.050000001</v>
      </c>
      <c r="K44" s="144"/>
      <c r="L44" s="8">
        <v>0</v>
      </c>
      <c r="M44" s="10">
        <f t="shared" si="2"/>
        <v>30630011.050000001</v>
      </c>
      <c r="N44" s="11">
        <f t="shared" si="0"/>
        <v>0</v>
      </c>
      <c r="O44" s="18"/>
    </row>
    <row r="45" spans="1:15" s="1" customFormat="1" ht="34.5" customHeight="1" x14ac:dyDescent="0.2">
      <c r="A45" s="141" t="s">
        <v>85</v>
      </c>
      <c r="B45" s="141"/>
      <c r="C45" s="142" t="s">
        <v>22</v>
      </c>
      <c r="D45" s="142"/>
      <c r="E45" s="142"/>
      <c r="F45" s="109" t="s">
        <v>40</v>
      </c>
      <c r="G45" s="109" t="s">
        <v>86</v>
      </c>
      <c r="H45" s="143"/>
      <c r="I45" s="143"/>
      <c r="J45" s="159">
        <f t="shared" si="5"/>
        <v>0</v>
      </c>
      <c r="K45" s="159"/>
      <c r="L45" s="15">
        <f t="shared" si="6"/>
        <v>0</v>
      </c>
      <c r="M45" s="19">
        <f t="shared" si="2"/>
        <v>0</v>
      </c>
      <c r="N45" s="20" t="e">
        <f t="shared" si="0"/>
        <v>#DIV/0!</v>
      </c>
      <c r="O45" s="18"/>
    </row>
    <row r="46" spans="1:15" s="1" customFormat="1" ht="24.75" customHeight="1" x14ac:dyDescent="0.2">
      <c r="A46" s="141" t="s">
        <v>28</v>
      </c>
      <c r="B46" s="141"/>
      <c r="C46" s="142" t="s">
        <v>22</v>
      </c>
      <c r="D46" s="142"/>
      <c r="E46" s="142"/>
      <c r="F46" s="109" t="s">
        <v>40</v>
      </c>
      <c r="G46" s="109" t="s">
        <v>86</v>
      </c>
      <c r="H46" s="143">
        <v>240</v>
      </c>
      <c r="I46" s="143"/>
      <c r="J46" s="144">
        <v>0</v>
      </c>
      <c r="K46" s="144"/>
      <c r="L46" s="8">
        <v>0</v>
      </c>
      <c r="M46" s="10">
        <f t="shared" si="2"/>
        <v>0</v>
      </c>
      <c r="N46" s="11" t="e">
        <f t="shared" si="0"/>
        <v>#DIV/0!</v>
      </c>
      <c r="O46" s="18"/>
    </row>
    <row r="47" spans="1:15" s="1" customFormat="1" ht="113.25" customHeight="1" x14ac:dyDescent="0.2">
      <c r="A47" s="155" t="s">
        <v>70</v>
      </c>
      <c r="B47" s="155"/>
      <c r="C47" s="156"/>
      <c r="D47" s="156"/>
      <c r="E47" s="156"/>
      <c r="F47" s="112"/>
      <c r="G47" s="112"/>
      <c r="H47" s="157" t="s">
        <v>0</v>
      </c>
      <c r="I47" s="157"/>
      <c r="J47" s="158">
        <f>J50+J49</f>
        <v>34291020</v>
      </c>
      <c r="K47" s="158"/>
      <c r="L47" s="13">
        <f>L50+L49</f>
        <v>29639371.100000001</v>
      </c>
      <c r="M47" s="13">
        <f t="shared" si="2"/>
        <v>4651648.8999999985</v>
      </c>
      <c r="N47" s="14">
        <f t="shared" si="0"/>
        <v>0.86434789924592503</v>
      </c>
      <c r="O47" s="14"/>
    </row>
    <row r="48" spans="1:15" s="1" customFormat="1" ht="43.5" customHeight="1" x14ac:dyDescent="0.2">
      <c r="A48" s="141" t="s">
        <v>87</v>
      </c>
      <c r="B48" s="141"/>
      <c r="C48" s="142" t="s">
        <v>22</v>
      </c>
      <c r="D48" s="142"/>
      <c r="E48" s="142"/>
      <c r="F48" s="109">
        <v>1101</v>
      </c>
      <c r="G48" s="109" t="s">
        <v>88</v>
      </c>
      <c r="H48" s="143">
        <v>240</v>
      </c>
      <c r="I48" s="143"/>
      <c r="J48" s="159">
        <f>J49</f>
        <v>33741020</v>
      </c>
      <c r="K48" s="159"/>
      <c r="L48" s="15">
        <f>L49</f>
        <v>29142608.5</v>
      </c>
      <c r="M48" s="19">
        <f t="shared" si="2"/>
        <v>4598411.5</v>
      </c>
      <c r="N48" s="20">
        <f t="shared" si="0"/>
        <v>0.86371450833436569</v>
      </c>
      <c r="O48" s="18"/>
    </row>
    <row r="49" spans="1:17" s="1" customFormat="1" ht="29.25" customHeight="1" x14ac:dyDescent="0.2">
      <c r="A49" s="141" t="s">
        <v>28</v>
      </c>
      <c r="B49" s="141"/>
      <c r="C49" s="142" t="s">
        <v>22</v>
      </c>
      <c r="D49" s="142"/>
      <c r="E49" s="142"/>
      <c r="F49" s="109">
        <v>1101</v>
      </c>
      <c r="G49" s="109" t="s">
        <v>88</v>
      </c>
      <c r="H49" s="143">
        <v>240</v>
      </c>
      <c r="I49" s="143"/>
      <c r="J49" s="144">
        <v>33741020</v>
      </c>
      <c r="K49" s="144"/>
      <c r="L49" s="8">
        <v>29142608.5</v>
      </c>
      <c r="M49" s="10">
        <f t="shared" si="2"/>
        <v>4598411.5</v>
      </c>
      <c r="N49" s="11">
        <f t="shared" si="0"/>
        <v>0.86371450833436569</v>
      </c>
      <c r="O49" s="18"/>
    </row>
    <row r="50" spans="1:17" s="1" customFormat="1" ht="31.5" customHeight="1" x14ac:dyDescent="0.2">
      <c r="A50" s="141" t="s">
        <v>28</v>
      </c>
      <c r="B50" s="141"/>
      <c r="C50" s="142" t="s">
        <v>22</v>
      </c>
      <c r="D50" s="142"/>
      <c r="E50" s="142"/>
      <c r="F50" s="109" t="s">
        <v>52</v>
      </c>
      <c r="G50" s="109" t="s">
        <v>53</v>
      </c>
      <c r="H50" s="143">
        <v>240</v>
      </c>
      <c r="I50" s="143"/>
      <c r="J50" s="144">
        <v>550000</v>
      </c>
      <c r="K50" s="144"/>
      <c r="L50" s="8">
        <v>496762.6</v>
      </c>
      <c r="M50" s="10">
        <f t="shared" si="2"/>
        <v>53237.400000000023</v>
      </c>
      <c r="N50" s="11">
        <f>L50/J50</f>
        <v>0.90320472727272727</v>
      </c>
      <c r="O50" s="18" t="s">
        <v>27</v>
      </c>
    </row>
    <row r="51" spans="1:17" s="1" customFormat="1" ht="15.75" x14ac:dyDescent="0.2">
      <c r="A51" s="206" t="s">
        <v>54</v>
      </c>
      <c r="B51" s="206"/>
      <c r="C51" s="206"/>
      <c r="D51" s="206"/>
      <c r="E51" s="206"/>
      <c r="F51" s="206"/>
      <c r="G51" s="206"/>
      <c r="H51" s="206"/>
      <c r="I51" s="206"/>
      <c r="J51" s="144">
        <f>J7+J10+J18+J23+J28+J33+J15+J36+J47+J25</f>
        <v>112089429</v>
      </c>
      <c r="K51" s="144"/>
      <c r="L51" s="8">
        <f>L7+L10+L18+L23+L28+L33+L15+L36+L47</f>
        <v>70363577.650000006</v>
      </c>
      <c r="M51" s="8">
        <f t="shared" si="2"/>
        <v>41725851.349999994</v>
      </c>
      <c r="N51" s="9">
        <f>L51/J51</f>
        <v>0.62774499145677698</v>
      </c>
      <c r="O51" s="17"/>
    </row>
    <row r="52" spans="1:17" s="1" customFormat="1" ht="15" x14ac:dyDescent="0.2">
      <c r="A52" s="107"/>
      <c r="B52" s="37"/>
      <c r="C52" s="107"/>
      <c r="D52" s="107"/>
      <c r="E52" s="107"/>
      <c r="F52" s="107"/>
      <c r="G52" s="107"/>
      <c r="H52" s="107"/>
      <c r="I52" s="107"/>
      <c r="J52" s="115"/>
      <c r="K52" s="115"/>
    </row>
    <row r="53" spans="1:17" s="1" customFormat="1" ht="15.75" x14ac:dyDescent="0.2">
      <c r="A53" s="107"/>
      <c r="B53" s="200" t="s">
        <v>55</v>
      </c>
      <c r="C53" s="200"/>
      <c r="D53" s="200"/>
      <c r="E53" s="200"/>
      <c r="F53" s="200"/>
      <c r="G53" s="200"/>
      <c r="H53" s="200"/>
      <c r="I53" s="200"/>
      <c r="J53" s="200"/>
      <c r="K53" s="200"/>
      <c r="L53" s="200"/>
    </row>
    <row r="54" spans="1:17" s="1" customFormat="1" ht="15" x14ac:dyDescent="0.2">
      <c r="A54" s="107"/>
      <c r="B54" s="107"/>
      <c r="C54" s="107"/>
      <c r="D54" s="107"/>
      <c r="E54" s="107"/>
      <c r="F54" s="107"/>
      <c r="G54" s="107"/>
      <c r="H54" s="107"/>
      <c r="I54" s="107"/>
      <c r="J54" s="201"/>
      <c r="K54" s="201"/>
    </row>
    <row r="55" spans="1:17" s="1" customFormat="1" ht="15.75" x14ac:dyDescent="0.2">
      <c r="A55" s="200" t="s">
        <v>56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1"/>
      <c r="M55" s="21"/>
      <c r="N55" s="40"/>
    </row>
    <row r="56" spans="1:17" s="1" customFormat="1" ht="15.75" x14ac:dyDescent="0.25">
      <c r="A56" s="200" t="s">
        <v>59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2"/>
      <c r="M56" s="21"/>
      <c r="N56" s="40"/>
    </row>
    <row r="57" spans="1:17" s="1" customFormat="1" ht="14.25" x14ac:dyDescent="0.2">
      <c r="A57" s="202"/>
      <c r="B57" s="202"/>
      <c r="C57" s="202"/>
      <c r="D57" s="202"/>
      <c r="E57" s="202"/>
      <c r="F57" s="202"/>
      <c r="G57" s="202"/>
      <c r="H57" s="202"/>
      <c r="I57" s="202"/>
      <c r="J57" s="202"/>
      <c r="K57" s="202"/>
    </row>
    <row r="58" spans="1:17" s="1" customFormat="1" x14ac:dyDescent="0.2">
      <c r="A58" s="203"/>
      <c r="B58" s="203"/>
      <c r="C58" s="204"/>
      <c r="D58" s="204"/>
      <c r="E58" s="204"/>
      <c r="F58" s="204"/>
      <c r="G58" s="204"/>
      <c r="H58" s="204"/>
      <c r="I58" s="204"/>
      <c r="J58" s="205"/>
      <c r="K58" s="205"/>
      <c r="L58" s="205"/>
      <c r="M58" s="205"/>
      <c r="N58" s="205"/>
      <c r="O58" s="205"/>
      <c r="P58" s="205"/>
      <c r="Q58" s="114"/>
    </row>
    <row r="59" spans="1:17" s="1" customFormat="1" x14ac:dyDescent="0.2">
      <c r="A59" s="195" t="s">
        <v>0</v>
      </c>
      <c r="B59" s="195"/>
      <c r="C59" s="114"/>
      <c r="D59" s="196"/>
      <c r="E59" s="196"/>
      <c r="F59" s="196"/>
      <c r="G59" s="196"/>
      <c r="H59" s="196"/>
      <c r="I59" s="114"/>
      <c r="J59" s="197"/>
      <c r="K59" s="197"/>
      <c r="L59" s="197"/>
      <c r="M59" s="197"/>
      <c r="N59" s="197"/>
      <c r="O59" s="197"/>
      <c r="P59" s="198"/>
      <c r="Q59" s="198"/>
    </row>
    <row r="60" spans="1:17" s="1" customFormat="1" x14ac:dyDescent="0.2">
      <c r="A60" s="199"/>
      <c r="B60" s="199"/>
      <c r="C60" s="199"/>
      <c r="D60" s="199"/>
      <c r="E60" s="199"/>
      <c r="F60" s="199"/>
      <c r="G60" s="199"/>
      <c r="H60" s="199"/>
      <c r="I60" s="199"/>
      <c r="J60" s="199"/>
      <c r="K60" s="199"/>
    </row>
  </sheetData>
  <mergeCells count="206">
    <mergeCell ref="A59:B59"/>
    <mergeCell ref="D59:H59"/>
    <mergeCell ref="J59:O59"/>
    <mergeCell ref="P59:Q59"/>
    <mergeCell ref="A60:K60"/>
    <mergeCell ref="A27:B27"/>
    <mergeCell ref="C27:E27"/>
    <mergeCell ref="H27:I27"/>
    <mergeCell ref="J27:K27"/>
    <mergeCell ref="B53:L53"/>
    <mergeCell ref="J54:K54"/>
    <mergeCell ref="A55:K55"/>
    <mergeCell ref="A56:K56"/>
    <mergeCell ref="A57:K57"/>
    <mergeCell ref="A58:B58"/>
    <mergeCell ref="C58:I58"/>
    <mergeCell ref="J58:P58"/>
    <mergeCell ref="A50:B50"/>
    <mergeCell ref="C50:E50"/>
    <mergeCell ref="H50:I50"/>
    <mergeCell ref="J50:K50"/>
    <mergeCell ref="A51:I51"/>
    <mergeCell ref="J51:K51"/>
    <mergeCell ref="A48:B48"/>
    <mergeCell ref="C48:E48"/>
    <mergeCell ref="H48:I48"/>
    <mergeCell ref="J48:K48"/>
    <mergeCell ref="A49:B49"/>
    <mergeCell ref="C49:E49"/>
    <mergeCell ref="H49:I49"/>
    <mergeCell ref="J49:K49"/>
    <mergeCell ref="A46:B46"/>
    <mergeCell ref="C46:E46"/>
    <mergeCell ref="H46:I46"/>
    <mergeCell ref="J46:K46"/>
    <mergeCell ref="A47:B47"/>
    <mergeCell ref="C47:E47"/>
    <mergeCell ref="H47:I47"/>
    <mergeCell ref="J47:K47"/>
    <mergeCell ref="A44:B44"/>
    <mergeCell ref="C44:E44"/>
    <mergeCell ref="H44:I44"/>
    <mergeCell ref="J44:K44"/>
    <mergeCell ref="A45:B45"/>
    <mergeCell ref="C45:E45"/>
    <mergeCell ref="H45:I45"/>
    <mergeCell ref="J45:K45"/>
    <mergeCell ref="A42:B42"/>
    <mergeCell ref="C42:E42"/>
    <mergeCell ref="H42:I42"/>
    <mergeCell ref="J42:K42"/>
    <mergeCell ref="A43:B43"/>
    <mergeCell ref="C43:E43"/>
    <mergeCell ref="H43:I43"/>
    <mergeCell ref="J43:K43"/>
    <mergeCell ref="A40:B40"/>
    <mergeCell ref="C40:E40"/>
    <mergeCell ref="H40:I40"/>
    <mergeCell ref="J40:K40"/>
    <mergeCell ref="A41:B41"/>
    <mergeCell ref="C41:E41"/>
    <mergeCell ref="H41:I41"/>
    <mergeCell ref="J41:K41"/>
    <mergeCell ref="A38:B38"/>
    <mergeCell ref="C38:E38"/>
    <mergeCell ref="H38:I38"/>
    <mergeCell ref="J38:K38"/>
    <mergeCell ref="A39:B39"/>
    <mergeCell ref="C39:E39"/>
    <mergeCell ref="H39:I39"/>
    <mergeCell ref="J39:K39"/>
    <mergeCell ref="A36:B36"/>
    <mergeCell ref="C36:E36"/>
    <mergeCell ref="H36:I36"/>
    <mergeCell ref="J36:K36"/>
    <mergeCell ref="A37:B37"/>
    <mergeCell ref="C37:E37"/>
    <mergeCell ref="H37:I37"/>
    <mergeCell ref="J37:K37"/>
    <mergeCell ref="A34:B34"/>
    <mergeCell ref="C34:E34"/>
    <mergeCell ref="H34:I34"/>
    <mergeCell ref="J34:K34"/>
    <mergeCell ref="A35:B35"/>
    <mergeCell ref="C35:E35"/>
    <mergeCell ref="H35:I35"/>
    <mergeCell ref="J35:K35"/>
    <mergeCell ref="A32:B32"/>
    <mergeCell ref="C32:E32"/>
    <mergeCell ref="H32:I32"/>
    <mergeCell ref="J32:K32"/>
    <mergeCell ref="A33:B33"/>
    <mergeCell ref="C33:E33"/>
    <mergeCell ref="H33:I33"/>
    <mergeCell ref="J33:K33"/>
    <mergeCell ref="A30:B30"/>
    <mergeCell ref="C30:E30"/>
    <mergeCell ref="H30:I30"/>
    <mergeCell ref="J30:K30"/>
    <mergeCell ref="A31:B31"/>
    <mergeCell ref="C31:E31"/>
    <mergeCell ref="H31:I31"/>
    <mergeCell ref="J31:K31"/>
    <mergeCell ref="A28:B28"/>
    <mergeCell ref="C28:E28"/>
    <mergeCell ref="H28:I28"/>
    <mergeCell ref="J28:K28"/>
    <mergeCell ref="A29:B29"/>
    <mergeCell ref="C29:E29"/>
    <mergeCell ref="H29:I29"/>
    <mergeCell ref="J29:K29"/>
    <mergeCell ref="A25:B25"/>
    <mergeCell ref="C25:E25"/>
    <mergeCell ref="H25:I25"/>
    <mergeCell ref="J25:K25"/>
    <mergeCell ref="A26:B26"/>
    <mergeCell ref="C26:E26"/>
    <mergeCell ref="H26:I26"/>
    <mergeCell ref="J26:K26"/>
    <mergeCell ref="A23:B23"/>
    <mergeCell ref="C23:E23"/>
    <mergeCell ref="H23:I23"/>
    <mergeCell ref="J23:K23"/>
    <mergeCell ref="A24:B24"/>
    <mergeCell ref="C24:E24"/>
    <mergeCell ref="H24:I24"/>
    <mergeCell ref="J24:K24"/>
    <mergeCell ref="A21:B21"/>
    <mergeCell ref="C21:E21"/>
    <mergeCell ref="H21:I21"/>
    <mergeCell ref="J21:K21"/>
    <mergeCell ref="A22:B22"/>
    <mergeCell ref="C22:E22"/>
    <mergeCell ref="H22:I22"/>
    <mergeCell ref="J22:K22"/>
    <mergeCell ref="A19:B19"/>
    <mergeCell ref="C19:E19"/>
    <mergeCell ref="H19:I19"/>
    <mergeCell ref="J19:K19"/>
    <mergeCell ref="A20:B20"/>
    <mergeCell ref="C20:E20"/>
    <mergeCell ref="H20:I20"/>
    <mergeCell ref="J20:K20"/>
    <mergeCell ref="A17:B17"/>
    <mergeCell ref="C17:E17"/>
    <mergeCell ref="H17:I17"/>
    <mergeCell ref="J17:K17"/>
    <mergeCell ref="A18:B18"/>
    <mergeCell ref="C18:E18"/>
    <mergeCell ref="H18:I18"/>
    <mergeCell ref="J18:K18"/>
    <mergeCell ref="A15:B15"/>
    <mergeCell ref="C15:E15"/>
    <mergeCell ref="H15:I15"/>
    <mergeCell ref="J15:K15"/>
    <mergeCell ref="A16:B16"/>
    <mergeCell ref="C16:E16"/>
    <mergeCell ref="H16:I16"/>
    <mergeCell ref="J16:K16"/>
    <mergeCell ref="A13:B13"/>
    <mergeCell ref="C13:E13"/>
    <mergeCell ref="H13:I13"/>
    <mergeCell ref="J13:K13"/>
    <mergeCell ref="A14:B14"/>
    <mergeCell ref="C14:E14"/>
    <mergeCell ref="H14:I14"/>
    <mergeCell ref="J14:K14"/>
    <mergeCell ref="A11:B11"/>
    <mergeCell ref="C11:E11"/>
    <mergeCell ref="H11:I11"/>
    <mergeCell ref="J11:K11"/>
    <mergeCell ref="A12:B12"/>
    <mergeCell ref="C12:E12"/>
    <mergeCell ref="H12:I12"/>
    <mergeCell ref="J12:K12"/>
    <mergeCell ref="A9:B9"/>
    <mergeCell ref="C9:E9"/>
    <mergeCell ref="H9:I9"/>
    <mergeCell ref="J9:K9"/>
    <mergeCell ref="A10:B10"/>
    <mergeCell ref="C10:E10"/>
    <mergeCell ref="H10:I10"/>
    <mergeCell ref="J10:K10"/>
    <mergeCell ref="A8:B8"/>
    <mergeCell ref="C8:E8"/>
    <mergeCell ref="H8:I8"/>
    <mergeCell ref="J8:K8"/>
    <mergeCell ref="A5:B5"/>
    <mergeCell ref="C5:E5"/>
    <mergeCell ref="H5:I5"/>
    <mergeCell ref="J5:K5"/>
    <mergeCell ref="A6:B6"/>
    <mergeCell ref="C6:E6"/>
    <mergeCell ref="H6:I6"/>
    <mergeCell ref="J6:K6"/>
    <mergeCell ref="A1:H1"/>
    <mergeCell ref="A2:K2"/>
    <mergeCell ref="A3:B4"/>
    <mergeCell ref="C3:I3"/>
    <mergeCell ref="J3:K4"/>
    <mergeCell ref="C4:E4"/>
    <mergeCell ref="H4:I4"/>
    <mergeCell ref="A7:B7"/>
    <mergeCell ref="C7:E7"/>
    <mergeCell ref="H7:I7"/>
    <mergeCell ref="J7:K7"/>
  </mergeCells>
  <pageMargins left="0.7" right="0.7" top="0.75" bottom="0.75" header="0.3" footer="0.3"/>
  <pageSetup paperSize="9" scale="4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1C48A-7DB9-4241-896C-3E01DACF94B0}">
  <dimension ref="A1:V59"/>
  <sheetViews>
    <sheetView topLeftCell="A46" workbookViewId="0">
      <selection activeCell="L50" sqref="L50"/>
    </sheetView>
  </sheetViews>
  <sheetFormatPr defaultColWidth="12.28515625" defaultRowHeight="12.75" x14ac:dyDescent="0.2"/>
  <cols>
    <col min="1" max="1" width="12.28515625" style="1"/>
    <col min="2" max="2" width="48" style="1" customWidth="1"/>
    <col min="3" max="3" width="9.5703125" style="1" customWidth="1"/>
    <col min="4" max="4" width="2.7109375" style="1" customWidth="1"/>
    <col min="5" max="5" width="12.28515625" style="1" hidden="1" customWidth="1"/>
    <col min="6" max="6" width="9.28515625" style="1" customWidth="1"/>
    <col min="7" max="7" width="12.28515625" style="1"/>
    <col min="8" max="8" width="8" style="1" customWidth="1"/>
    <col min="9" max="9" width="12.28515625" style="1" hidden="1" customWidth="1"/>
    <col min="10" max="10" width="12.28515625" style="1"/>
    <col min="11" max="11" width="7.28515625" style="1" customWidth="1"/>
    <col min="12" max="12" width="17.85546875" style="39" customWidth="1"/>
    <col min="13" max="13" width="19.7109375" style="39" customWidth="1"/>
    <col min="14" max="14" width="12.28515625" style="39"/>
    <col min="15" max="15" width="15.140625" style="39" customWidth="1"/>
    <col min="16" max="16384" width="12.28515625" style="39"/>
  </cols>
  <sheetData>
    <row r="1" spans="1:22" ht="48.75" customHeight="1" x14ac:dyDescent="0.2">
      <c r="A1" s="127" t="s">
        <v>91</v>
      </c>
      <c r="B1" s="127"/>
      <c r="C1" s="127"/>
      <c r="D1" s="127"/>
      <c r="E1" s="127"/>
      <c r="F1" s="127"/>
      <c r="G1" s="127"/>
      <c r="H1" s="127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s="1" customFormat="1" ht="13.5" thickBot="1" x14ac:dyDescent="0.25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22" s="1" customFormat="1" ht="13.5" thickBot="1" x14ac:dyDescent="0.25">
      <c r="A3" s="129" t="s">
        <v>2</v>
      </c>
      <c r="B3" s="130"/>
      <c r="C3" s="130" t="s">
        <v>3</v>
      </c>
      <c r="D3" s="130"/>
      <c r="E3" s="130"/>
      <c r="F3" s="130"/>
      <c r="G3" s="130"/>
      <c r="H3" s="130"/>
      <c r="I3" s="130"/>
      <c r="J3" s="133" t="s">
        <v>4</v>
      </c>
      <c r="K3" s="133"/>
      <c r="L3" s="24" t="s">
        <v>5</v>
      </c>
      <c r="M3" s="25" t="s">
        <v>6</v>
      </c>
      <c r="N3" s="2" t="s">
        <v>7</v>
      </c>
      <c r="O3" s="2" t="s">
        <v>8</v>
      </c>
    </row>
    <row r="4" spans="1:22" s="1" customFormat="1" ht="21.75" thickBot="1" x14ac:dyDescent="0.25">
      <c r="A4" s="131"/>
      <c r="B4" s="132"/>
      <c r="C4" s="135" t="s">
        <v>9</v>
      </c>
      <c r="D4" s="135"/>
      <c r="E4" s="135"/>
      <c r="F4" s="101" t="s">
        <v>10</v>
      </c>
      <c r="G4" s="101" t="s">
        <v>11</v>
      </c>
      <c r="H4" s="136" t="s">
        <v>12</v>
      </c>
      <c r="I4" s="136"/>
      <c r="J4" s="134"/>
      <c r="K4" s="134"/>
      <c r="L4" s="3" t="s">
        <v>13</v>
      </c>
      <c r="M4" s="3"/>
      <c r="N4" s="23" t="s">
        <v>14</v>
      </c>
      <c r="O4" s="23" t="s">
        <v>15</v>
      </c>
    </row>
    <row r="5" spans="1:22" s="1" customFormat="1" ht="13.5" thickBot="1" x14ac:dyDescent="0.25">
      <c r="A5" s="145" t="s">
        <v>16</v>
      </c>
      <c r="B5" s="146"/>
      <c r="C5" s="146" t="s">
        <v>17</v>
      </c>
      <c r="D5" s="146"/>
      <c r="E5" s="146"/>
      <c r="F5" s="98" t="s">
        <v>18</v>
      </c>
      <c r="G5" s="98" t="s">
        <v>19</v>
      </c>
      <c r="H5" s="147" t="s">
        <v>20</v>
      </c>
      <c r="I5" s="147"/>
      <c r="J5" s="148">
        <v>6</v>
      </c>
      <c r="K5" s="149"/>
      <c r="L5" s="4">
        <v>7</v>
      </c>
      <c r="M5" s="4">
        <v>8</v>
      </c>
      <c r="N5" s="4">
        <v>9</v>
      </c>
      <c r="O5" s="4">
        <v>10</v>
      </c>
    </row>
    <row r="6" spans="1:22" s="1" customFormat="1" ht="108" customHeight="1" x14ac:dyDescent="0.2">
      <c r="A6" s="150" t="s">
        <v>60</v>
      </c>
      <c r="B6" s="150"/>
      <c r="C6" s="151"/>
      <c r="D6" s="151"/>
      <c r="E6" s="151"/>
      <c r="F6" s="99"/>
      <c r="G6" s="99"/>
      <c r="H6" s="151"/>
      <c r="I6" s="151"/>
      <c r="J6" s="152">
        <f>J7+J10+J18</f>
        <v>12457248</v>
      </c>
      <c r="K6" s="152"/>
      <c r="L6" s="26">
        <f>L7+L10+L18</f>
        <v>8657324.1999999993</v>
      </c>
      <c r="M6" s="26">
        <f t="shared" ref="M6:M22" si="0">J6-L6</f>
        <v>3799923.8000000007</v>
      </c>
      <c r="N6" s="27">
        <f t="shared" ref="N6:N48" si="1">L6/J6</f>
        <v>0.69496282003858312</v>
      </c>
      <c r="O6" s="36"/>
    </row>
    <row r="7" spans="1:22" s="1" customFormat="1" ht="28.5" customHeight="1" x14ac:dyDescent="0.2">
      <c r="A7" s="137" t="s">
        <v>21</v>
      </c>
      <c r="B7" s="137"/>
      <c r="C7" s="138" t="s">
        <v>22</v>
      </c>
      <c r="D7" s="138"/>
      <c r="E7" s="138"/>
      <c r="F7" s="96" t="s">
        <v>23</v>
      </c>
      <c r="G7" s="96" t="s">
        <v>24</v>
      </c>
      <c r="H7" s="139" t="s">
        <v>0</v>
      </c>
      <c r="I7" s="139"/>
      <c r="J7" s="140">
        <f>J8+J9</f>
        <v>845362.3</v>
      </c>
      <c r="K7" s="140"/>
      <c r="L7" s="5">
        <f>L8+L9</f>
        <v>556858.43000000005</v>
      </c>
      <c r="M7" s="97">
        <f t="shared" si="0"/>
        <v>288503.87</v>
      </c>
      <c r="N7" s="6">
        <f t="shared" si="1"/>
        <v>0.65872162740164786</v>
      </c>
      <c r="O7" s="7"/>
    </row>
    <row r="8" spans="1:22" s="1" customFormat="1" ht="27" customHeight="1" x14ac:dyDescent="0.2">
      <c r="A8" s="141" t="s">
        <v>25</v>
      </c>
      <c r="B8" s="141"/>
      <c r="C8" s="142" t="s">
        <v>22</v>
      </c>
      <c r="D8" s="142"/>
      <c r="E8" s="142"/>
      <c r="F8" s="93" t="s">
        <v>23</v>
      </c>
      <c r="G8" s="93" t="s">
        <v>26</v>
      </c>
      <c r="H8" s="143">
        <v>120</v>
      </c>
      <c r="I8" s="143"/>
      <c r="J8" s="144">
        <v>837362.3</v>
      </c>
      <c r="K8" s="144"/>
      <c r="L8" s="8">
        <v>556858.43000000005</v>
      </c>
      <c r="M8" s="8">
        <f t="shared" si="0"/>
        <v>280503.87</v>
      </c>
      <c r="N8" s="9">
        <f t="shared" si="1"/>
        <v>0.66501492842464971</v>
      </c>
      <c r="O8" s="18" t="s">
        <v>27</v>
      </c>
    </row>
    <row r="9" spans="1:22" s="1" customFormat="1" ht="28.5" customHeight="1" x14ac:dyDescent="0.2">
      <c r="A9" s="153" t="s">
        <v>28</v>
      </c>
      <c r="B9" s="153"/>
      <c r="C9" s="143" t="s">
        <v>22</v>
      </c>
      <c r="D9" s="143"/>
      <c r="E9" s="143"/>
      <c r="F9" s="32" t="s">
        <v>35</v>
      </c>
      <c r="G9" s="93">
        <v>110000190</v>
      </c>
      <c r="H9" s="143">
        <v>240</v>
      </c>
      <c r="I9" s="143"/>
      <c r="J9" s="144">
        <v>8000</v>
      </c>
      <c r="K9" s="144"/>
      <c r="L9" s="8">
        <v>0</v>
      </c>
      <c r="M9" s="8">
        <f t="shared" si="0"/>
        <v>8000</v>
      </c>
      <c r="N9" s="9">
        <f t="shared" si="1"/>
        <v>0</v>
      </c>
      <c r="O9" s="18" t="s">
        <v>27</v>
      </c>
    </row>
    <row r="10" spans="1:22" s="1" customFormat="1" ht="29.25" customHeight="1" x14ac:dyDescent="0.2">
      <c r="A10" s="154" t="s">
        <v>29</v>
      </c>
      <c r="B10" s="154"/>
      <c r="C10" s="138" t="s">
        <v>22</v>
      </c>
      <c r="D10" s="138"/>
      <c r="E10" s="138"/>
      <c r="F10" s="96" t="s">
        <v>30</v>
      </c>
      <c r="G10" s="96" t="s">
        <v>31</v>
      </c>
      <c r="H10" s="139" t="s">
        <v>0</v>
      </c>
      <c r="I10" s="139"/>
      <c r="J10" s="140">
        <f>J11+J12+J13+J14</f>
        <v>3804637.7</v>
      </c>
      <c r="K10" s="140"/>
      <c r="L10" s="5">
        <f>L11+L12+L13+L14</f>
        <v>2460049.5100000002</v>
      </c>
      <c r="M10" s="5">
        <f t="shared" si="0"/>
        <v>1344588.19</v>
      </c>
      <c r="N10" s="6">
        <f t="shared" si="1"/>
        <v>0.64659231810692519</v>
      </c>
      <c r="O10" s="6"/>
    </row>
    <row r="11" spans="1:22" s="1" customFormat="1" ht="25.5" customHeight="1" x14ac:dyDescent="0.2">
      <c r="A11" s="153" t="s">
        <v>25</v>
      </c>
      <c r="B11" s="153"/>
      <c r="C11" s="142" t="s">
        <v>22</v>
      </c>
      <c r="D11" s="142"/>
      <c r="E11" s="142"/>
      <c r="F11" s="93" t="s">
        <v>30</v>
      </c>
      <c r="G11" s="93" t="s">
        <v>32</v>
      </c>
      <c r="H11" s="143">
        <v>120</v>
      </c>
      <c r="I11" s="143"/>
      <c r="J11" s="144">
        <v>2447454.7000000002</v>
      </c>
      <c r="K11" s="144"/>
      <c r="L11" s="8">
        <v>1778621.34</v>
      </c>
      <c r="M11" s="10">
        <f t="shared" si="0"/>
        <v>668833.3600000001</v>
      </c>
      <c r="N11" s="11">
        <f t="shared" si="1"/>
        <v>0.72672288479946123</v>
      </c>
      <c r="O11" s="18" t="s">
        <v>27</v>
      </c>
    </row>
    <row r="12" spans="1:22" s="1" customFormat="1" ht="26.25" customHeight="1" x14ac:dyDescent="0.2">
      <c r="A12" s="153" t="s">
        <v>28</v>
      </c>
      <c r="B12" s="153"/>
      <c r="C12" s="142" t="s">
        <v>22</v>
      </c>
      <c r="D12" s="142"/>
      <c r="E12" s="142"/>
      <c r="F12" s="93" t="s">
        <v>30</v>
      </c>
      <c r="G12" s="32" t="s">
        <v>33</v>
      </c>
      <c r="H12" s="143">
        <v>240</v>
      </c>
      <c r="I12" s="143"/>
      <c r="J12" s="144">
        <v>1324183</v>
      </c>
      <c r="K12" s="144"/>
      <c r="L12" s="8">
        <v>680566.02</v>
      </c>
      <c r="M12" s="10">
        <f t="shared" si="0"/>
        <v>643616.98</v>
      </c>
      <c r="N12" s="11">
        <f t="shared" si="1"/>
        <v>0.51395163659403575</v>
      </c>
      <c r="O12" s="18" t="s">
        <v>27</v>
      </c>
    </row>
    <row r="13" spans="1:22" s="1" customFormat="1" ht="14.25" customHeight="1" x14ac:dyDescent="0.2">
      <c r="A13" s="153" t="s">
        <v>34</v>
      </c>
      <c r="B13" s="153"/>
      <c r="C13" s="142" t="s">
        <v>22</v>
      </c>
      <c r="D13" s="142"/>
      <c r="E13" s="142"/>
      <c r="F13" s="93" t="s">
        <v>30</v>
      </c>
      <c r="G13" s="93" t="s">
        <v>33</v>
      </c>
      <c r="H13" s="143">
        <v>850</v>
      </c>
      <c r="I13" s="143"/>
      <c r="J13" s="144">
        <v>13000</v>
      </c>
      <c r="K13" s="144"/>
      <c r="L13" s="8">
        <v>862.15</v>
      </c>
      <c r="M13" s="10">
        <f t="shared" si="0"/>
        <v>12137.85</v>
      </c>
      <c r="N13" s="11">
        <f t="shared" si="1"/>
        <v>6.6319230769230769E-2</v>
      </c>
      <c r="O13" s="18" t="s">
        <v>27</v>
      </c>
    </row>
    <row r="14" spans="1:22" s="1" customFormat="1" ht="27.75" customHeight="1" x14ac:dyDescent="0.2">
      <c r="A14" s="153" t="s">
        <v>28</v>
      </c>
      <c r="B14" s="153"/>
      <c r="C14" s="143" t="s">
        <v>22</v>
      </c>
      <c r="D14" s="143"/>
      <c r="E14" s="143"/>
      <c r="F14" s="32" t="s">
        <v>35</v>
      </c>
      <c r="G14" s="93" t="s">
        <v>33</v>
      </c>
      <c r="H14" s="143">
        <v>240</v>
      </c>
      <c r="I14" s="143"/>
      <c r="J14" s="144">
        <v>20000</v>
      </c>
      <c r="K14" s="144"/>
      <c r="L14" s="8">
        <v>0</v>
      </c>
      <c r="M14" s="10">
        <f t="shared" si="0"/>
        <v>20000</v>
      </c>
      <c r="N14" s="11">
        <f>L14/J14</f>
        <v>0</v>
      </c>
      <c r="O14" s="18" t="s">
        <v>27</v>
      </c>
    </row>
    <row r="15" spans="1:22" s="1" customFormat="1" ht="120" customHeight="1" x14ac:dyDescent="0.2">
      <c r="A15" s="155" t="s">
        <v>61</v>
      </c>
      <c r="B15" s="155"/>
      <c r="C15" s="156"/>
      <c r="D15" s="156"/>
      <c r="E15" s="156"/>
      <c r="F15" s="94"/>
      <c r="G15" s="94"/>
      <c r="H15" s="157"/>
      <c r="I15" s="157"/>
      <c r="J15" s="158">
        <f>J17</f>
        <v>126000</v>
      </c>
      <c r="K15" s="158"/>
      <c r="L15" s="13">
        <f>L17</f>
        <v>64070</v>
      </c>
      <c r="M15" s="13">
        <f>J15-L15</f>
        <v>61930</v>
      </c>
      <c r="N15" s="14">
        <f>L15/J15</f>
        <v>0.50849206349206344</v>
      </c>
      <c r="O15" s="14"/>
    </row>
    <row r="16" spans="1:22" s="1" customFormat="1" ht="63" customHeight="1" x14ac:dyDescent="0.2">
      <c r="A16" s="141" t="s">
        <v>62</v>
      </c>
      <c r="B16" s="141"/>
      <c r="C16" s="142" t="s">
        <v>22</v>
      </c>
      <c r="D16" s="142"/>
      <c r="E16" s="142"/>
      <c r="F16" s="32" t="s">
        <v>49</v>
      </c>
      <c r="G16" s="32" t="s">
        <v>50</v>
      </c>
      <c r="H16" s="143" t="s">
        <v>0</v>
      </c>
      <c r="I16" s="143"/>
      <c r="J16" s="159">
        <f>J17</f>
        <v>126000</v>
      </c>
      <c r="K16" s="159"/>
      <c r="L16" s="15">
        <f>L17</f>
        <v>64070</v>
      </c>
      <c r="M16" s="19">
        <f>J16-L16</f>
        <v>61930</v>
      </c>
      <c r="N16" s="20">
        <f>L16/J16</f>
        <v>0.50849206349206344</v>
      </c>
      <c r="O16" s="20"/>
    </row>
    <row r="17" spans="1:15" s="46" customFormat="1" ht="34.5" customHeight="1" x14ac:dyDescent="0.2">
      <c r="A17" s="171" t="s">
        <v>28</v>
      </c>
      <c r="B17" s="171"/>
      <c r="C17" s="172" t="s">
        <v>22</v>
      </c>
      <c r="D17" s="172"/>
      <c r="E17" s="172"/>
      <c r="F17" s="41" t="s">
        <v>49</v>
      </c>
      <c r="G17" s="41" t="s">
        <v>50</v>
      </c>
      <c r="H17" s="173">
        <v>240</v>
      </c>
      <c r="I17" s="173"/>
      <c r="J17" s="174">
        <v>126000</v>
      </c>
      <c r="K17" s="174"/>
      <c r="L17" s="42">
        <v>64070</v>
      </c>
      <c r="M17" s="43">
        <f>J17-L17</f>
        <v>61930</v>
      </c>
      <c r="N17" s="44">
        <f>L17/J17</f>
        <v>0.50849206349206344</v>
      </c>
      <c r="O17" s="45" t="s">
        <v>27</v>
      </c>
    </row>
    <row r="18" spans="1:15" s="1" customFormat="1" ht="69.75" customHeight="1" x14ac:dyDescent="0.2">
      <c r="A18" s="137" t="s">
        <v>36</v>
      </c>
      <c r="B18" s="137"/>
      <c r="C18" s="138" t="s">
        <v>22</v>
      </c>
      <c r="D18" s="138"/>
      <c r="E18" s="138"/>
      <c r="F18" s="96" t="s">
        <v>37</v>
      </c>
      <c r="G18" s="33" t="s">
        <v>38</v>
      </c>
      <c r="H18" s="139" t="s">
        <v>0</v>
      </c>
      <c r="I18" s="139"/>
      <c r="J18" s="140">
        <f>J19+J20+J22+J21</f>
        <v>7807248</v>
      </c>
      <c r="K18" s="140"/>
      <c r="L18" s="5">
        <f>L19+L20+L22+L21</f>
        <v>5640416.2599999998</v>
      </c>
      <c r="M18" s="5">
        <f t="shared" si="0"/>
        <v>2166831.7400000002</v>
      </c>
      <c r="N18" s="6">
        <f t="shared" si="1"/>
        <v>0.722458958649706</v>
      </c>
      <c r="O18" s="6"/>
    </row>
    <row r="19" spans="1:15" s="1" customFormat="1" ht="20.25" customHeight="1" x14ac:dyDescent="0.2">
      <c r="A19" s="160" t="s">
        <v>39</v>
      </c>
      <c r="B19" s="161"/>
      <c r="C19" s="162" t="s">
        <v>22</v>
      </c>
      <c r="D19" s="163"/>
      <c r="E19" s="164"/>
      <c r="F19" s="93" t="s">
        <v>37</v>
      </c>
      <c r="G19" s="32" t="s">
        <v>71</v>
      </c>
      <c r="H19" s="165">
        <v>110</v>
      </c>
      <c r="I19" s="165"/>
      <c r="J19" s="144">
        <v>5661458</v>
      </c>
      <c r="K19" s="144"/>
      <c r="L19" s="8">
        <v>4167485.39</v>
      </c>
      <c r="M19" s="10">
        <f>J19-L19</f>
        <v>1493972.6099999999</v>
      </c>
      <c r="N19" s="11">
        <f>L19/J19</f>
        <v>0.73611521802334312</v>
      </c>
      <c r="O19" s="18" t="s">
        <v>27</v>
      </c>
    </row>
    <row r="20" spans="1:15" s="1" customFormat="1" ht="27.75" customHeight="1" x14ac:dyDescent="0.2">
      <c r="A20" s="166" t="s">
        <v>28</v>
      </c>
      <c r="B20" s="166"/>
      <c r="C20" s="167" t="s">
        <v>22</v>
      </c>
      <c r="D20" s="168"/>
      <c r="E20" s="169"/>
      <c r="F20" s="95" t="s">
        <v>37</v>
      </c>
      <c r="G20" s="34" t="s">
        <v>71</v>
      </c>
      <c r="H20" s="165">
        <v>240</v>
      </c>
      <c r="I20" s="165"/>
      <c r="J20" s="170">
        <v>708378.76</v>
      </c>
      <c r="K20" s="170"/>
      <c r="L20" s="12">
        <v>452301.33</v>
      </c>
      <c r="M20" s="10">
        <f t="shared" si="0"/>
        <v>256077.43</v>
      </c>
      <c r="N20" s="11">
        <f t="shared" si="1"/>
        <v>0.63850210585083045</v>
      </c>
      <c r="O20" s="18" t="s">
        <v>27</v>
      </c>
    </row>
    <row r="21" spans="1:15" s="1" customFormat="1" ht="21.75" customHeight="1" x14ac:dyDescent="0.2">
      <c r="A21" s="166" t="s">
        <v>34</v>
      </c>
      <c r="B21" s="166"/>
      <c r="C21" s="167" t="s">
        <v>22</v>
      </c>
      <c r="D21" s="168"/>
      <c r="E21" s="169"/>
      <c r="F21" s="95" t="s">
        <v>37</v>
      </c>
      <c r="G21" s="34" t="s">
        <v>71</v>
      </c>
      <c r="H21" s="165">
        <v>850</v>
      </c>
      <c r="I21" s="165"/>
      <c r="J21" s="170">
        <v>3.24</v>
      </c>
      <c r="K21" s="170"/>
      <c r="L21" s="12">
        <v>3.24</v>
      </c>
      <c r="M21" s="10">
        <f t="shared" si="0"/>
        <v>0</v>
      </c>
      <c r="N21" s="11">
        <f t="shared" si="1"/>
        <v>1</v>
      </c>
      <c r="O21" s="18" t="s">
        <v>27</v>
      </c>
    </row>
    <row r="22" spans="1:15" s="1" customFormat="1" ht="23.25" customHeight="1" x14ac:dyDescent="0.2">
      <c r="A22" s="160" t="s">
        <v>39</v>
      </c>
      <c r="B22" s="161"/>
      <c r="C22" s="162" t="s">
        <v>22</v>
      </c>
      <c r="D22" s="163"/>
      <c r="E22" s="164"/>
      <c r="F22" s="32" t="s">
        <v>40</v>
      </c>
      <c r="G22" s="32" t="s">
        <v>71</v>
      </c>
      <c r="H22" s="165">
        <v>110</v>
      </c>
      <c r="I22" s="165"/>
      <c r="J22" s="144">
        <v>1437408</v>
      </c>
      <c r="K22" s="144"/>
      <c r="L22" s="8">
        <v>1020626.3</v>
      </c>
      <c r="M22" s="10">
        <f t="shared" si="0"/>
        <v>416781.69999999995</v>
      </c>
      <c r="N22" s="11">
        <f t="shared" si="1"/>
        <v>0.71004634731405425</v>
      </c>
      <c r="O22" s="18" t="s">
        <v>27</v>
      </c>
    </row>
    <row r="23" spans="1:15" s="1" customFormat="1" ht="153.75" customHeight="1" x14ac:dyDescent="0.2">
      <c r="A23" s="155" t="s">
        <v>63</v>
      </c>
      <c r="B23" s="155"/>
      <c r="C23" s="156"/>
      <c r="D23" s="156"/>
      <c r="E23" s="156"/>
      <c r="F23" s="35"/>
      <c r="G23" s="35"/>
      <c r="H23" s="157" t="s">
        <v>0</v>
      </c>
      <c r="I23" s="157"/>
      <c r="J23" s="175">
        <f>J24</f>
        <v>253237</v>
      </c>
      <c r="K23" s="175"/>
      <c r="L23" s="28">
        <f>L24</f>
        <v>160627</v>
      </c>
      <c r="M23" s="28">
        <f>J23-L23</f>
        <v>92610</v>
      </c>
      <c r="N23" s="29">
        <f>L23/J23</f>
        <v>0.6342951464438451</v>
      </c>
      <c r="O23" s="14"/>
    </row>
    <row r="24" spans="1:15" s="1" customFormat="1" ht="27" customHeight="1" x14ac:dyDescent="0.2">
      <c r="A24" s="141" t="s">
        <v>28</v>
      </c>
      <c r="B24" s="141"/>
      <c r="C24" s="142" t="s">
        <v>22</v>
      </c>
      <c r="D24" s="142"/>
      <c r="E24" s="142"/>
      <c r="F24" s="32" t="s">
        <v>41</v>
      </c>
      <c r="G24" s="32" t="s">
        <v>42</v>
      </c>
      <c r="H24" s="143">
        <v>240</v>
      </c>
      <c r="I24" s="143"/>
      <c r="J24" s="176">
        <v>253237</v>
      </c>
      <c r="K24" s="176"/>
      <c r="L24" s="30">
        <v>160627</v>
      </c>
      <c r="M24" s="30">
        <f>J24-L24</f>
        <v>92610</v>
      </c>
      <c r="N24" s="31">
        <f>L24/J24</f>
        <v>0.6342951464438451</v>
      </c>
      <c r="O24" s="18" t="s">
        <v>27</v>
      </c>
    </row>
    <row r="25" spans="1:15" s="1" customFormat="1" ht="118.5" customHeight="1" x14ac:dyDescent="0.2">
      <c r="A25" s="155" t="s">
        <v>64</v>
      </c>
      <c r="B25" s="155"/>
      <c r="C25" s="156"/>
      <c r="D25" s="156"/>
      <c r="E25" s="156"/>
      <c r="F25" s="35"/>
      <c r="G25" s="35"/>
      <c r="H25" s="157" t="s">
        <v>0</v>
      </c>
      <c r="I25" s="157"/>
      <c r="J25" s="175">
        <f>J26</f>
        <v>10000</v>
      </c>
      <c r="K25" s="175"/>
      <c r="L25" s="28">
        <f>L26</f>
        <v>0</v>
      </c>
      <c r="M25" s="28">
        <f>J25-L25</f>
        <v>10000</v>
      </c>
      <c r="N25" s="29">
        <f>L25/J25</f>
        <v>0</v>
      </c>
      <c r="O25" s="14"/>
    </row>
    <row r="26" spans="1:15" s="1" customFormat="1" ht="27" customHeight="1" x14ac:dyDescent="0.2">
      <c r="A26" s="141" t="s">
        <v>28</v>
      </c>
      <c r="B26" s="141"/>
      <c r="C26" s="142" t="s">
        <v>22</v>
      </c>
      <c r="D26" s="142"/>
      <c r="E26" s="142"/>
      <c r="F26" s="32" t="s">
        <v>41</v>
      </c>
      <c r="G26" s="32" t="s">
        <v>42</v>
      </c>
      <c r="H26" s="143">
        <v>240</v>
      </c>
      <c r="I26" s="143"/>
      <c r="J26" s="176">
        <v>10000</v>
      </c>
      <c r="K26" s="176"/>
      <c r="L26" s="30">
        <v>0</v>
      </c>
      <c r="M26" s="30">
        <f>J26-L26</f>
        <v>10000</v>
      </c>
      <c r="N26" s="31">
        <f>L26/J26</f>
        <v>0</v>
      </c>
      <c r="O26" s="18" t="s">
        <v>27</v>
      </c>
    </row>
    <row r="27" spans="1:15" s="1" customFormat="1" ht="101.25" customHeight="1" x14ac:dyDescent="0.2">
      <c r="A27" s="155" t="s">
        <v>65</v>
      </c>
      <c r="B27" s="155"/>
      <c r="C27" s="156"/>
      <c r="D27" s="156"/>
      <c r="E27" s="156"/>
      <c r="F27" s="35"/>
      <c r="G27" s="94"/>
      <c r="H27" s="157"/>
      <c r="I27" s="157"/>
      <c r="J27" s="158">
        <f>J29+J31</f>
        <v>8008252.790000001</v>
      </c>
      <c r="K27" s="158"/>
      <c r="L27" s="13">
        <f>L29+L31</f>
        <v>1529678.55</v>
      </c>
      <c r="M27" s="13">
        <f>M29</f>
        <v>736598.34000000008</v>
      </c>
      <c r="N27" s="14">
        <f t="shared" si="1"/>
        <v>0.19101277021501215</v>
      </c>
      <c r="O27" s="14"/>
    </row>
    <row r="28" spans="1:15" s="1" customFormat="1" ht="117.75" customHeight="1" x14ac:dyDescent="0.2">
      <c r="A28" s="141" t="s">
        <v>43</v>
      </c>
      <c r="B28" s="141"/>
      <c r="C28" s="142" t="s">
        <v>22</v>
      </c>
      <c r="D28" s="142"/>
      <c r="E28" s="142"/>
      <c r="F28" s="32" t="s">
        <v>44</v>
      </c>
      <c r="G28" s="32" t="s">
        <v>45</v>
      </c>
      <c r="H28" s="143" t="s">
        <v>0</v>
      </c>
      <c r="I28" s="143"/>
      <c r="J28" s="159">
        <f>J29</f>
        <v>2266276.89</v>
      </c>
      <c r="K28" s="159"/>
      <c r="L28" s="15">
        <f>L29</f>
        <v>1529678.55</v>
      </c>
      <c r="M28" s="15">
        <f>M29</f>
        <v>736598.34000000008</v>
      </c>
      <c r="N28" s="16">
        <f t="shared" si="1"/>
        <v>0.67497425259452737</v>
      </c>
      <c r="O28" s="16"/>
    </row>
    <row r="29" spans="1:15" s="1" customFormat="1" ht="29.25" customHeight="1" x14ac:dyDescent="0.2">
      <c r="A29" s="141" t="s">
        <v>28</v>
      </c>
      <c r="B29" s="141"/>
      <c r="C29" s="142" t="s">
        <v>22</v>
      </c>
      <c r="D29" s="142"/>
      <c r="E29" s="142"/>
      <c r="F29" s="32" t="s">
        <v>44</v>
      </c>
      <c r="G29" s="32" t="s">
        <v>45</v>
      </c>
      <c r="H29" s="143">
        <v>240</v>
      </c>
      <c r="I29" s="143"/>
      <c r="J29" s="144">
        <v>2266276.89</v>
      </c>
      <c r="K29" s="144"/>
      <c r="L29" s="8">
        <v>1529678.55</v>
      </c>
      <c r="M29" s="8">
        <f>J29-L29</f>
        <v>736598.34000000008</v>
      </c>
      <c r="N29" s="9">
        <f t="shared" si="1"/>
        <v>0.67497425259452737</v>
      </c>
      <c r="O29" s="18" t="s">
        <v>46</v>
      </c>
    </row>
    <row r="30" spans="1:15" s="1" customFormat="1" ht="67.5" customHeight="1" x14ac:dyDescent="0.2">
      <c r="A30" s="141" t="s">
        <v>76</v>
      </c>
      <c r="B30" s="141"/>
      <c r="C30" s="142" t="s">
        <v>22</v>
      </c>
      <c r="D30" s="142"/>
      <c r="E30" s="142"/>
      <c r="F30" s="32" t="s">
        <v>44</v>
      </c>
      <c r="G30" s="32" t="s">
        <v>77</v>
      </c>
      <c r="H30" s="143" t="s">
        <v>0</v>
      </c>
      <c r="I30" s="143"/>
      <c r="J30" s="159">
        <f>J31</f>
        <v>5741975.9000000004</v>
      </c>
      <c r="K30" s="159"/>
      <c r="L30" s="15">
        <f>L31</f>
        <v>0</v>
      </c>
      <c r="M30" s="15">
        <f>M31</f>
        <v>5741975.9000000004</v>
      </c>
      <c r="N30" s="16">
        <f t="shared" si="1"/>
        <v>0</v>
      </c>
      <c r="O30" s="16"/>
    </row>
    <row r="31" spans="1:15" s="1" customFormat="1" ht="29.25" customHeight="1" x14ac:dyDescent="0.2">
      <c r="A31" s="141" t="s">
        <v>28</v>
      </c>
      <c r="B31" s="141"/>
      <c r="C31" s="142" t="s">
        <v>22</v>
      </c>
      <c r="D31" s="142"/>
      <c r="E31" s="142"/>
      <c r="F31" s="32" t="s">
        <v>44</v>
      </c>
      <c r="G31" s="32" t="s">
        <v>77</v>
      </c>
      <c r="H31" s="143">
        <v>240</v>
      </c>
      <c r="I31" s="143"/>
      <c r="J31" s="144">
        <v>5741975.9000000004</v>
      </c>
      <c r="K31" s="144"/>
      <c r="L31" s="8">
        <v>0</v>
      </c>
      <c r="M31" s="8">
        <f>J31-L31</f>
        <v>5741975.9000000004</v>
      </c>
      <c r="N31" s="9">
        <f t="shared" si="1"/>
        <v>0</v>
      </c>
      <c r="O31" s="18" t="s">
        <v>46</v>
      </c>
    </row>
    <row r="32" spans="1:15" s="1" customFormat="1" ht="127.5" customHeight="1" x14ac:dyDescent="0.2">
      <c r="A32" s="177" t="s">
        <v>66</v>
      </c>
      <c r="B32" s="178"/>
      <c r="C32" s="179"/>
      <c r="D32" s="180"/>
      <c r="E32" s="181"/>
      <c r="F32" s="94"/>
      <c r="G32" s="94"/>
      <c r="H32" s="182"/>
      <c r="I32" s="183"/>
      <c r="J32" s="184">
        <f>J34</f>
        <v>152819.25</v>
      </c>
      <c r="K32" s="185"/>
      <c r="L32" s="13">
        <f>L34</f>
        <v>81500</v>
      </c>
      <c r="M32" s="13">
        <f t="shared" ref="M32:M50" si="2">J32-L32</f>
        <v>71319.25</v>
      </c>
      <c r="N32" s="14">
        <f t="shared" si="1"/>
        <v>0.53330977609169006</v>
      </c>
      <c r="O32" s="14"/>
    </row>
    <row r="33" spans="1:15" s="1" customFormat="1" ht="63.75" customHeight="1" x14ac:dyDescent="0.2">
      <c r="A33" s="186" t="s">
        <v>67</v>
      </c>
      <c r="B33" s="187"/>
      <c r="C33" s="188" t="s">
        <v>22</v>
      </c>
      <c r="D33" s="163"/>
      <c r="E33" s="164"/>
      <c r="F33" s="93" t="s">
        <v>47</v>
      </c>
      <c r="G33" s="93" t="s">
        <v>48</v>
      </c>
      <c r="H33" s="189" t="s">
        <v>0</v>
      </c>
      <c r="I33" s="190"/>
      <c r="J33" s="191">
        <f>J34</f>
        <v>152819.25</v>
      </c>
      <c r="K33" s="192"/>
      <c r="L33" s="15">
        <f>L34</f>
        <v>81500</v>
      </c>
      <c r="M33" s="19">
        <f t="shared" si="2"/>
        <v>71319.25</v>
      </c>
      <c r="N33" s="20">
        <f t="shared" si="1"/>
        <v>0.53330977609169006</v>
      </c>
      <c r="O33" s="20"/>
    </row>
    <row r="34" spans="1:15" s="1" customFormat="1" ht="51" customHeight="1" x14ac:dyDescent="0.2">
      <c r="A34" s="186" t="s">
        <v>28</v>
      </c>
      <c r="B34" s="187"/>
      <c r="C34" s="188" t="s">
        <v>22</v>
      </c>
      <c r="D34" s="163"/>
      <c r="E34" s="164"/>
      <c r="F34" s="93" t="s">
        <v>47</v>
      </c>
      <c r="G34" s="93" t="s">
        <v>48</v>
      </c>
      <c r="H34" s="189">
        <v>240</v>
      </c>
      <c r="I34" s="190"/>
      <c r="J34" s="193">
        <v>152819.25</v>
      </c>
      <c r="K34" s="194"/>
      <c r="L34" s="8">
        <v>81500</v>
      </c>
      <c r="M34" s="10">
        <f t="shared" si="2"/>
        <v>71319.25</v>
      </c>
      <c r="N34" s="11">
        <f t="shared" si="1"/>
        <v>0.53330977609169006</v>
      </c>
      <c r="O34" s="18" t="s">
        <v>27</v>
      </c>
    </row>
    <row r="35" spans="1:15" s="1" customFormat="1" ht="113.25" customHeight="1" x14ac:dyDescent="0.2">
      <c r="A35" s="155" t="s">
        <v>68</v>
      </c>
      <c r="B35" s="155"/>
      <c r="C35" s="156"/>
      <c r="D35" s="156"/>
      <c r="E35" s="156"/>
      <c r="F35" s="94"/>
      <c r="G35" s="94"/>
      <c r="H35" s="157" t="s">
        <v>0</v>
      </c>
      <c r="I35" s="157"/>
      <c r="J35" s="158">
        <f>J37+J39+J41+J43+J45</f>
        <v>54676140.570000008</v>
      </c>
      <c r="K35" s="158"/>
      <c r="L35" s="13">
        <f>L37+L39+L41+L43</f>
        <v>19649537.91</v>
      </c>
      <c r="M35" s="13">
        <f t="shared" si="2"/>
        <v>35026602.660000011</v>
      </c>
      <c r="N35" s="14">
        <f t="shared" si="1"/>
        <v>0.35938048489072422</v>
      </c>
      <c r="O35" s="14"/>
    </row>
    <row r="36" spans="1:15" s="1" customFormat="1" ht="60.75" customHeight="1" x14ac:dyDescent="0.2">
      <c r="A36" s="141" t="s">
        <v>69</v>
      </c>
      <c r="B36" s="141"/>
      <c r="C36" s="142" t="s">
        <v>22</v>
      </c>
      <c r="D36" s="142"/>
      <c r="E36" s="142"/>
      <c r="F36" s="93" t="s">
        <v>40</v>
      </c>
      <c r="G36" s="93" t="s">
        <v>51</v>
      </c>
      <c r="H36" s="143" t="s">
        <v>0</v>
      </c>
      <c r="I36" s="143"/>
      <c r="J36" s="159">
        <f>J37</f>
        <v>10173667.57</v>
      </c>
      <c r="K36" s="159"/>
      <c r="L36" s="15">
        <f>L37</f>
        <v>8468420.9100000001</v>
      </c>
      <c r="M36" s="19">
        <f t="shared" si="2"/>
        <v>1705246.6600000001</v>
      </c>
      <c r="N36" s="20">
        <f t="shared" si="1"/>
        <v>0.8323862414151989</v>
      </c>
      <c r="O36" s="20"/>
    </row>
    <row r="37" spans="1:15" s="1" customFormat="1" ht="30.75" customHeight="1" x14ac:dyDescent="0.2">
      <c r="A37" s="141" t="s">
        <v>28</v>
      </c>
      <c r="B37" s="141"/>
      <c r="C37" s="142" t="s">
        <v>22</v>
      </c>
      <c r="D37" s="142"/>
      <c r="E37" s="142"/>
      <c r="F37" s="93" t="s">
        <v>40</v>
      </c>
      <c r="G37" s="93" t="s">
        <v>51</v>
      </c>
      <c r="H37" s="143">
        <v>240</v>
      </c>
      <c r="I37" s="143"/>
      <c r="J37" s="144">
        <v>10173667.57</v>
      </c>
      <c r="K37" s="144"/>
      <c r="L37" s="8">
        <v>8468420.9100000001</v>
      </c>
      <c r="M37" s="10">
        <f t="shared" si="2"/>
        <v>1705246.6600000001</v>
      </c>
      <c r="N37" s="11">
        <f t="shared" si="1"/>
        <v>0.8323862414151989</v>
      </c>
      <c r="O37" s="18" t="s">
        <v>27</v>
      </c>
    </row>
    <row r="38" spans="1:15" s="1" customFormat="1" ht="27" customHeight="1" x14ac:dyDescent="0.2">
      <c r="A38" s="141" t="s">
        <v>57</v>
      </c>
      <c r="B38" s="141"/>
      <c r="C38" s="142" t="s">
        <v>22</v>
      </c>
      <c r="D38" s="142"/>
      <c r="E38" s="142"/>
      <c r="F38" s="93" t="s">
        <v>40</v>
      </c>
      <c r="G38" s="93" t="s">
        <v>58</v>
      </c>
      <c r="H38" s="143"/>
      <c r="I38" s="143"/>
      <c r="J38" s="159">
        <f>J39</f>
        <v>12802394.390000001</v>
      </c>
      <c r="K38" s="159"/>
      <c r="L38" s="15">
        <f>L39</f>
        <v>10881117</v>
      </c>
      <c r="M38" s="19">
        <f t="shared" si="2"/>
        <v>1921277.3900000006</v>
      </c>
      <c r="N38" s="20">
        <f t="shared" si="1"/>
        <v>0.84992827658076853</v>
      </c>
      <c r="O38" s="18"/>
    </row>
    <row r="39" spans="1:15" s="1" customFormat="1" ht="24.75" customHeight="1" x14ac:dyDescent="0.2">
      <c r="A39" s="141" t="s">
        <v>28</v>
      </c>
      <c r="B39" s="141"/>
      <c r="C39" s="142" t="s">
        <v>22</v>
      </c>
      <c r="D39" s="142"/>
      <c r="E39" s="142"/>
      <c r="F39" s="93" t="s">
        <v>40</v>
      </c>
      <c r="G39" s="93" t="s">
        <v>58</v>
      </c>
      <c r="H39" s="143">
        <v>240</v>
      </c>
      <c r="I39" s="143"/>
      <c r="J39" s="144">
        <v>12802394.390000001</v>
      </c>
      <c r="K39" s="144"/>
      <c r="L39" s="8">
        <v>10881117</v>
      </c>
      <c r="M39" s="10">
        <f t="shared" si="2"/>
        <v>1921277.3900000006</v>
      </c>
      <c r="N39" s="11">
        <f t="shared" si="1"/>
        <v>0.84992827658076853</v>
      </c>
      <c r="O39" s="18"/>
    </row>
    <row r="40" spans="1:15" s="1" customFormat="1" ht="44.25" customHeight="1" x14ac:dyDescent="0.2">
      <c r="A40" s="141" t="s">
        <v>84</v>
      </c>
      <c r="B40" s="141"/>
      <c r="C40" s="142" t="s">
        <v>22</v>
      </c>
      <c r="D40" s="142"/>
      <c r="E40" s="142"/>
      <c r="F40" s="93" t="s">
        <v>40</v>
      </c>
      <c r="G40" s="93" t="s">
        <v>83</v>
      </c>
      <c r="H40" s="143"/>
      <c r="I40" s="143"/>
      <c r="J40" s="159">
        <f t="shared" ref="J40" si="3">J41</f>
        <v>1001001</v>
      </c>
      <c r="K40" s="159"/>
      <c r="L40" s="15">
        <f t="shared" ref="L40" si="4">L41</f>
        <v>300000</v>
      </c>
      <c r="M40" s="19">
        <f t="shared" si="2"/>
        <v>701001</v>
      </c>
      <c r="N40" s="20">
        <f t="shared" si="1"/>
        <v>0.29970000029970001</v>
      </c>
      <c r="O40" s="18"/>
    </row>
    <row r="41" spans="1:15" s="1" customFormat="1" ht="30.75" customHeight="1" x14ac:dyDescent="0.2">
      <c r="A41" s="141" t="s">
        <v>28</v>
      </c>
      <c r="B41" s="141"/>
      <c r="C41" s="142" t="s">
        <v>22</v>
      </c>
      <c r="D41" s="142"/>
      <c r="E41" s="142"/>
      <c r="F41" s="93" t="s">
        <v>40</v>
      </c>
      <c r="G41" s="93" t="s">
        <v>83</v>
      </c>
      <c r="H41" s="143">
        <v>240</v>
      </c>
      <c r="I41" s="143"/>
      <c r="J41" s="144">
        <v>1001001</v>
      </c>
      <c r="K41" s="144"/>
      <c r="L41" s="8">
        <v>300000</v>
      </c>
      <c r="M41" s="10">
        <f t="shared" si="2"/>
        <v>701001</v>
      </c>
      <c r="N41" s="11">
        <f t="shared" si="1"/>
        <v>0.29970000029970001</v>
      </c>
      <c r="O41" s="18"/>
    </row>
    <row r="42" spans="1:15" s="1" customFormat="1" ht="24.75" customHeight="1" x14ac:dyDescent="0.2">
      <c r="A42" s="141" t="s">
        <v>74</v>
      </c>
      <c r="B42" s="141"/>
      <c r="C42" s="142" t="s">
        <v>22</v>
      </c>
      <c r="D42" s="142"/>
      <c r="E42" s="142"/>
      <c r="F42" s="93" t="s">
        <v>40</v>
      </c>
      <c r="G42" s="93" t="s">
        <v>75</v>
      </c>
      <c r="H42" s="143"/>
      <c r="I42" s="143"/>
      <c r="J42" s="159">
        <f t="shared" ref="J42:J44" si="5">J43</f>
        <v>30630011.050000001</v>
      </c>
      <c r="K42" s="159"/>
      <c r="L42" s="15">
        <f t="shared" ref="L42:L44" si="6">L43</f>
        <v>0</v>
      </c>
      <c r="M42" s="19">
        <f t="shared" si="2"/>
        <v>30630011.050000001</v>
      </c>
      <c r="N42" s="20">
        <f t="shared" si="1"/>
        <v>0</v>
      </c>
      <c r="O42" s="18"/>
    </row>
    <row r="43" spans="1:15" s="1" customFormat="1" ht="24.75" customHeight="1" x14ac:dyDescent="0.2">
      <c r="A43" s="141" t="s">
        <v>28</v>
      </c>
      <c r="B43" s="141"/>
      <c r="C43" s="142" t="s">
        <v>22</v>
      </c>
      <c r="D43" s="142"/>
      <c r="E43" s="142"/>
      <c r="F43" s="93" t="s">
        <v>40</v>
      </c>
      <c r="G43" s="93" t="s">
        <v>75</v>
      </c>
      <c r="H43" s="143">
        <v>240</v>
      </c>
      <c r="I43" s="143"/>
      <c r="J43" s="144">
        <v>30630011.050000001</v>
      </c>
      <c r="K43" s="144"/>
      <c r="L43" s="8">
        <v>0</v>
      </c>
      <c r="M43" s="10">
        <f t="shared" si="2"/>
        <v>30630011.050000001</v>
      </c>
      <c r="N43" s="11">
        <f t="shared" si="1"/>
        <v>0</v>
      </c>
      <c r="O43" s="18"/>
    </row>
    <row r="44" spans="1:15" s="1" customFormat="1" ht="34.5" customHeight="1" x14ac:dyDescent="0.2">
      <c r="A44" s="141" t="s">
        <v>85</v>
      </c>
      <c r="B44" s="141"/>
      <c r="C44" s="142" t="s">
        <v>22</v>
      </c>
      <c r="D44" s="142"/>
      <c r="E44" s="142"/>
      <c r="F44" s="93" t="s">
        <v>40</v>
      </c>
      <c r="G44" s="93" t="s">
        <v>86</v>
      </c>
      <c r="H44" s="143"/>
      <c r="I44" s="143"/>
      <c r="J44" s="159">
        <f t="shared" si="5"/>
        <v>69066.559999999998</v>
      </c>
      <c r="K44" s="159"/>
      <c r="L44" s="15">
        <f t="shared" si="6"/>
        <v>0</v>
      </c>
      <c r="M44" s="19">
        <f t="shared" si="2"/>
        <v>69066.559999999998</v>
      </c>
      <c r="N44" s="20">
        <f t="shared" si="1"/>
        <v>0</v>
      </c>
      <c r="O44" s="18"/>
    </row>
    <row r="45" spans="1:15" s="1" customFormat="1" ht="24.75" customHeight="1" x14ac:dyDescent="0.2">
      <c r="A45" s="141" t="s">
        <v>28</v>
      </c>
      <c r="B45" s="141"/>
      <c r="C45" s="142" t="s">
        <v>22</v>
      </c>
      <c r="D45" s="142"/>
      <c r="E45" s="142"/>
      <c r="F45" s="93" t="s">
        <v>40</v>
      </c>
      <c r="G45" s="93" t="s">
        <v>86</v>
      </c>
      <c r="H45" s="143">
        <v>240</v>
      </c>
      <c r="I45" s="143"/>
      <c r="J45" s="144">
        <v>69066.559999999998</v>
      </c>
      <c r="K45" s="144"/>
      <c r="L45" s="8">
        <v>0</v>
      </c>
      <c r="M45" s="10">
        <f t="shared" si="2"/>
        <v>69066.559999999998</v>
      </c>
      <c r="N45" s="11">
        <f t="shared" si="1"/>
        <v>0</v>
      </c>
      <c r="O45" s="18"/>
    </row>
    <row r="46" spans="1:15" s="1" customFormat="1" ht="113.25" customHeight="1" x14ac:dyDescent="0.2">
      <c r="A46" s="155" t="s">
        <v>70</v>
      </c>
      <c r="B46" s="155"/>
      <c r="C46" s="156"/>
      <c r="D46" s="156"/>
      <c r="E46" s="156"/>
      <c r="F46" s="94"/>
      <c r="G46" s="94"/>
      <c r="H46" s="157" t="s">
        <v>0</v>
      </c>
      <c r="I46" s="157"/>
      <c r="J46" s="158">
        <f>J49+J48</f>
        <v>34291020</v>
      </c>
      <c r="K46" s="158"/>
      <c r="L46" s="13">
        <f>L49+L48</f>
        <v>29631127.460000001</v>
      </c>
      <c r="M46" s="13">
        <f t="shared" si="2"/>
        <v>4659892.5399999991</v>
      </c>
      <c r="N46" s="14">
        <f t="shared" si="1"/>
        <v>0.86410749694818068</v>
      </c>
      <c r="O46" s="14"/>
    </row>
    <row r="47" spans="1:15" s="1" customFormat="1" ht="43.5" customHeight="1" x14ac:dyDescent="0.2">
      <c r="A47" s="141" t="s">
        <v>87</v>
      </c>
      <c r="B47" s="141"/>
      <c r="C47" s="142" t="s">
        <v>22</v>
      </c>
      <c r="D47" s="142"/>
      <c r="E47" s="142"/>
      <c r="F47" s="93">
        <v>1101</v>
      </c>
      <c r="G47" s="93" t="s">
        <v>88</v>
      </c>
      <c r="H47" s="143">
        <v>240</v>
      </c>
      <c r="I47" s="143"/>
      <c r="J47" s="159">
        <f>J48</f>
        <v>33741020</v>
      </c>
      <c r="K47" s="159"/>
      <c r="L47" s="15">
        <f>L48</f>
        <v>29142608.5</v>
      </c>
      <c r="M47" s="19">
        <f t="shared" si="2"/>
        <v>4598411.5</v>
      </c>
      <c r="N47" s="20">
        <f t="shared" si="1"/>
        <v>0.86371450833436569</v>
      </c>
      <c r="O47" s="18"/>
    </row>
    <row r="48" spans="1:15" s="1" customFormat="1" ht="29.25" customHeight="1" x14ac:dyDescent="0.2">
      <c r="A48" s="141" t="s">
        <v>28</v>
      </c>
      <c r="B48" s="141"/>
      <c r="C48" s="142" t="s">
        <v>22</v>
      </c>
      <c r="D48" s="142"/>
      <c r="E48" s="142"/>
      <c r="F48" s="93">
        <v>1101</v>
      </c>
      <c r="G48" s="93" t="s">
        <v>88</v>
      </c>
      <c r="H48" s="143">
        <v>240</v>
      </c>
      <c r="I48" s="143"/>
      <c r="J48" s="144">
        <v>33741020</v>
      </c>
      <c r="K48" s="144"/>
      <c r="L48" s="8">
        <v>29142608.5</v>
      </c>
      <c r="M48" s="10">
        <f t="shared" si="2"/>
        <v>4598411.5</v>
      </c>
      <c r="N48" s="11">
        <f t="shared" si="1"/>
        <v>0.86371450833436569</v>
      </c>
      <c r="O48" s="18"/>
    </row>
    <row r="49" spans="1:17" s="1" customFormat="1" ht="31.5" customHeight="1" x14ac:dyDescent="0.2">
      <c r="A49" s="141" t="s">
        <v>28</v>
      </c>
      <c r="B49" s="141"/>
      <c r="C49" s="142" t="s">
        <v>22</v>
      </c>
      <c r="D49" s="142"/>
      <c r="E49" s="142"/>
      <c r="F49" s="93" t="s">
        <v>52</v>
      </c>
      <c r="G49" s="93" t="s">
        <v>53</v>
      </c>
      <c r="H49" s="143">
        <v>240</v>
      </c>
      <c r="I49" s="143"/>
      <c r="J49" s="144">
        <v>550000</v>
      </c>
      <c r="K49" s="144"/>
      <c r="L49" s="8">
        <v>488518.96</v>
      </c>
      <c r="M49" s="10">
        <f t="shared" si="2"/>
        <v>61481.039999999979</v>
      </c>
      <c r="N49" s="11">
        <f>L49/J49</f>
        <v>0.88821629090909093</v>
      </c>
      <c r="O49" s="18" t="s">
        <v>27</v>
      </c>
    </row>
    <row r="50" spans="1:17" s="1" customFormat="1" ht="15.75" x14ac:dyDescent="0.2">
      <c r="A50" s="206" t="s">
        <v>54</v>
      </c>
      <c r="B50" s="206"/>
      <c r="C50" s="206"/>
      <c r="D50" s="206"/>
      <c r="E50" s="206"/>
      <c r="F50" s="206"/>
      <c r="G50" s="206"/>
      <c r="H50" s="206"/>
      <c r="I50" s="206"/>
      <c r="J50" s="144">
        <f>J7+J10+J18+J23+J27+J32+J15+J35+J46+J25</f>
        <v>109974717.61000001</v>
      </c>
      <c r="K50" s="144"/>
      <c r="L50" s="8">
        <f>L7+L10+L18+L23+L27+L32+L15+L35+L46</f>
        <v>59773865.120000005</v>
      </c>
      <c r="M50" s="8">
        <f t="shared" si="2"/>
        <v>50200852.49000001</v>
      </c>
      <c r="N50" s="9">
        <f>L50/J50</f>
        <v>0.54352369725534766</v>
      </c>
      <c r="O50" s="17"/>
    </row>
    <row r="51" spans="1:17" s="1" customFormat="1" ht="15" x14ac:dyDescent="0.2">
      <c r="A51" s="100"/>
      <c r="B51" s="37"/>
      <c r="C51" s="100"/>
      <c r="D51" s="100"/>
      <c r="E51" s="100"/>
      <c r="F51" s="100"/>
      <c r="G51" s="100"/>
      <c r="H51" s="100"/>
      <c r="I51" s="100"/>
      <c r="J51" s="92"/>
      <c r="K51" s="92"/>
    </row>
    <row r="52" spans="1:17" s="1" customFormat="1" ht="15.75" x14ac:dyDescent="0.2">
      <c r="A52" s="100"/>
      <c r="B52" s="200" t="s">
        <v>55</v>
      </c>
      <c r="C52" s="200"/>
      <c r="D52" s="200"/>
      <c r="E52" s="200"/>
      <c r="F52" s="200"/>
      <c r="G52" s="200"/>
      <c r="H52" s="200"/>
      <c r="I52" s="200"/>
      <c r="J52" s="200"/>
      <c r="K52" s="200"/>
      <c r="L52" s="200"/>
    </row>
    <row r="53" spans="1:17" s="1" customFormat="1" ht="15" x14ac:dyDescent="0.2">
      <c r="A53" s="100"/>
      <c r="B53" s="100"/>
      <c r="C53" s="100"/>
      <c r="D53" s="100"/>
      <c r="E53" s="100"/>
      <c r="F53" s="100"/>
      <c r="G53" s="100"/>
      <c r="H53" s="100"/>
      <c r="I53" s="100"/>
      <c r="J53" s="201"/>
      <c r="K53" s="201"/>
    </row>
    <row r="54" spans="1:17" s="1" customFormat="1" ht="15.75" x14ac:dyDescent="0.2">
      <c r="A54" s="200" t="s">
        <v>56</v>
      </c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1"/>
      <c r="M54" s="21"/>
      <c r="N54" s="40"/>
    </row>
    <row r="55" spans="1:17" s="1" customFormat="1" ht="15.75" x14ac:dyDescent="0.25">
      <c r="A55" s="200" t="s">
        <v>59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2"/>
      <c r="M55" s="21"/>
      <c r="N55" s="40"/>
    </row>
    <row r="56" spans="1:17" s="1" customFormat="1" ht="14.25" x14ac:dyDescent="0.2">
      <c r="A56" s="202"/>
      <c r="B56" s="202"/>
      <c r="C56" s="202"/>
      <c r="D56" s="202"/>
      <c r="E56" s="202"/>
      <c r="F56" s="202"/>
      <c r="G56" s="202"/>
      <c r="H56" s="202"/>
      <c r="I56" s="202"/>
      <c r="J56" s="202"/>
      <c r="K56" s="202"/>
    </row>
    <row r="57" spans="1:17" s="1" customFormat="1" x14ac:dyDescent="0.2">
      <c r="A57" s="203"/>
      <c r="B57" s="203"/>
      <c r="C57" s="204"/>
      <c r="D57" s="204"/>
      <c r="E57" s="204"/>
      <c r="F57" s="204"/>
      <c r="G57" s="204"/>
      <c r="H57" s="204"/>
      <c r="I57" s="204"/>
      <c r="J57" s="205"/>
      <c r="K57" s="205"/>
      <c r="L57" s="205"/>
      <c r="M57" s="205"/>
      <c r="N57" s="205"/>
      <c r="O57" s="205"/>
      <c r="P57" s="205"/>
      <c r="Q57" s="91"/>
    </row>
    <row r="58" spans="1:17" s="1" customFormat="1" x14ac:dyDescent="0.2">
      <c r="A58" s="195" t="s">
        <v>0</v>
      </c>
      <c r="B58" s="195"/>
      <c r="C58" s="91"/>
      <c r="D58" s="196"/>
      <c r="E58" s="196"/>
      <c r="F58" s="196"/>
      <c r="G58" s="196"/>
      <c r="H58" s="196"/>
      <c r="I58" s="91"/>
      <c r="J58" s="197"/>
      <c r="K58" s="197"/>
      <c r="L58" s="197"/>
      <c r="M58" s="197"/>
      <c r="N58" s="197"/>
      <c r="O58" s="197"/>
      <c r="P58" s="198"/>
      <c r="Q58" s="198"/>
    </row>
    <row r="59" spans="1:17" s="1" customFormat="1" x14ac:dyDescent="0.2">
      <c r="A59" s="199"/>
      <c r="B59" s="199"/>
      <c r="C59" s="199"/>
      <c r="D59" s="199"/>
      <c r="E59" s="199"/>
      <c r="F59" s="199"/>
      <c r="G59" s="199"/>
      <c r="H59" s="199"/>
      <c r="I59" s="199"/>
      <c r="J59" s="199"/>
      <c r="K59" s="199"/>
    </row>
  </sheetData>
  <mergeCells count="202">
    <mergeCell ref="A5:B5"/>
    <mergeCell ref="C5:E5"/>
    <mergeCell ref="H5:I5"/>
    <mergeCell ref="J5:K5"/>
    <mergeCell ref="A6:B6"/>
    <mergeCell ref="C6:E6"/>
    <mergeCell ref="H6:I6"/>
    <mergeCell ref="J6:K6"/>
    <mergeCell ref="A1:H1"/>
    <mergeCell ref="A2:K2"/>
    <mergeCell ref="A3:B4"/>
    <mergeCell ref="C3:I3"/>
    <mergeCell ref="J3:K4"/>
    <mergeCell ref="C4:E4"/>
    <mergeCell ref="H4:I4"/>
    <mergeCell ref="A9:B9"/>
    <mergeCell ref="C9:E9"/>
    <mergeCell ref="H9:I9"/>
    <mergeCell ref="J9:K9"/>
    <mergeCell ref="A10:B10"/>
    <mergeCell ref="C10:E10"/>
    <mergeCell ref="H10:I10"/>
    <mergeCell ref="J10:K10"/>
    <mergeCell ref="A7:B7"/>
    <mergeCell ref="C7:E7"/>
    <mergeCell ref="H7:I7"/>
    <mergeCell ref="J7:K7"/>
    <mergeCell ref="A8:B8"/>
    <mergeCell ref="C8:E8"/>
    <mergeCell ref="H8:I8"/>
    <mergeCell ref="J8:K8"/>
    <mergeCell ref="A13:B13"/>
    <mergeCell ref="C13:E13"/>
    <mergeCell ref="H13:I13"/>
    <mergeCell ref="J13:K13"/>
    <mergeCell ref="A14:B14"/>
    <mergeCell ref="C14:E14"/>
    <mergeCell ref="H14:I14"/>
    <mergeCell ref="J14:K14"/>
    <mergeCell ref="A11:B11"/>
    <mergeCell ref="C11:E11"/>
    <mergeCell ref="H11:I11"/>
    <mergeCell ref="J11:K11"/>
    <mergeCell ref="A12:B12"/>
    <mergeCell ref="C12:E12"/>
    <mergeCell ref="H12:I12"/>
    <mergeCell ref="J12:K12"/>
    <mergeCell ref="A17:B17"/>
    <mergeCell ref="C17:E17"/>
    <mergeCell ref="H17:I17"/>
    <mergeCell ref="J17:K17"/>
    <mergeCell ref="A18:B18"/>
    <mergeCell ref="C18:E18"/>
    <mergeCell ref="H18:I18"/>
    <mergeCell ref="J18:K18"/>
    <mergeCell ref="A15:B15"/>
    <mergeCell ref="C15:E15"/>
    <mergeCell ref="H15:I15"/>
    <mergeCell ref="J15:K15"/>
    <mergeCell ref="A16:B16"/>
    <mergeCell ref="C16:E16"/>
    <mergeCell ref="H16:I16"/>
    <mergeCell ref="J16:K16"/>
    <mergeCell ref="A21:B21"/>
    <mergeCell ref="C21:E21"/>
    <mergeCell ref="H21:I21"/>
    <mergeCell ref="J21:K21"/>
    <mergeCell ref="A22:B22"/>
    <mergeCell ref="C22:E22"/>
    <mergeCell ref="H22:I22"/>
    <mergeCell ref="J22:K22"/>
    <mergeCell ref="A19:B19"/>
    <mergeCell ref="C19:E19"/>
    <mergeCell ref="H19:I19"/>
    <mergeCell ref="J19:K19"/>
    <mergeCell ref="A20:B20"/>
    <mergeCell ref="C20:E20"/>
    <mergeCell ref="H20:I20"/>
    <mergeCell ref="J20:K20"/>
    <mergeCell ref="A25:B25"/>
    <mergeCell ref="C25:E25"/>
    <mergeCell ref="H25:I25"/>
    <mergeCell ref="J25:K25"/>
    <mergeCell ref="A26:B26"/>
    <mergeCell ref="C26:E26"/>
    <mergeCell ref="H26:I26"/>
    <mergeCell ref="J26:K26"/>
    <mergeCell ref="A23:B23"/>
    <mergeCell ref="C23:E23"/>
    <mergeCell ref="H23:I23"/>
    <mergeCell ref="J23:K23"/>
    <mergeCell ref="A24:B24"/>
    <mergeCell ref="C24:E24"/>
    <mergeCell ref="H24:I24"/>
    <mergeCell ref="J24:K24"/>
    <mergeCell ref="A29:B29"/>
    <mergeCell ref="C29:E29"/>
    <mergeCell ref="H29:I29"/>
    <mergeCell ref="J29:K29"/>
    <mergeCell ref="A30:B30"/>
    <mergeCell ref="C30:E30"/>
    <mergeCell ref="H30:I30"/>
    <mergeCell ref="J30:K30"/>
    <mergeCell ref="A27:B27"/>
    <mergeCell ref="C27:E27"/>
    <mergeCell ref="H27:I27"/>
    <mergeCell ref="J27:K27"/>
    <mergeCell ref="A28:B28"/>
    <mergeCell ref="C28:E28"/>
    <mergeCell ref="H28:I28"/>
    <mergeCell ref="J28:K28"/>
    <mergeCell ref="A33:B33"/>
    <mergeCell ref="C33:E33"/>
    <mergeCell ref="H33:I33"/>
    <mergeCell ref="J33:K33"/>
    <mergeCell ref="A34:B34"/>
    <mergeCell ref="C34:E34"/>
    <mergeCell ref="H34:I34"/>
    <mergeCell ref="J34:K34"/>
    <mergeCell ref="A31:B31"/>
    <mergeCell ref="C31:E31"/>
    <mergeCell ref="H31:I31"/>
    <mergeCell ref="J31:K31"/>
    <mergeCell ref="A32:B32"/>
    <mergeCell ref="C32:E32"/>
    <mergeCell ref="H32:I32"/>
    <mergeCell ref="J32:K32"/>
    <mergeCell ref="A37:B37"/>
    <mergeCell ref="C37:E37"/>
    <mergeCell ref="H37:I37"/>
    <mergeCell ref="J37:K37"/>
    <mergeCell ref="A38:B38"/>
    <mergeCell ref="C38:E38"/>
    <mergeCell ref="H38:I38"/>
    <mergeCell ref="J38:K38"/>
    <mergeCell ref="A35:B35"/>
    <mergeCell ref="C35:E35"/>
    <mergeCell ref="H35:I35"/>
    <mergeCell ref="J35:K35"/>
    <mergeCell ref="A36:B36"/>
    <mergeCell ref="C36:E36"/>
    <mergeCell ref="H36:I36"/>
    <mergeCell ref="J36:K36"/>
    <mergeCell ref="A41:B41"/>
    <mergeCell ref="C41:E41"/>
    <mergeCell ref="H41:I41"/>
    <mergeCell ref="J41:K41"/>
    <mergeCell ref="A42:B42"/>
    <mergeCell ref="C42:E42"/>
    <mergeCell ref="H42:I42"/>
    <mergeCell ref="J42:K42"/>
    <mergeCell ref="A39:B39"/>
    <mergeCell ref="C39:E39"/>
    <mergeCell ref="H39:I39"/>
    <mergeCell ref="J39:K39"/>
    <mergeCell ref="A40:B40"/>
    <mergeCell ref="C40:E40"/>
    <mergeCell ref="H40:I40"/>
    <mergeCell ref="J40:K40"/>
    <mergeCell ref="A45:B45"/>
    <mergeCell ref="C45:E45"/>
    <mergeCell ref="H45:I45"/>
    <mergeCell ref="J45:K45"/>
    <mergeCell ref="A46:B46"/>
    <mergeCell ref="C46:E46"/>
    <mergeCell ref="H46:I46"/>
    <mergeCell ref="J46:K46"/>
    <mergeCell ref="A43:B43"/>
    <mergeCell ref="C43:E43"/>
    <mergeCell ref="H43:I43"/>
    <mergeCell ref="J43:K43"/>
    <mergeCell ref="A44:B44"/>
    <mergeCell ref="C44:E44"/>
    <mergeCell ref="H44:I44"/>
    <mergeCell ref="J44:K44"/>
    <mergeCell ref="A49:B49"/>
    <mergeCell ref="C49:E49"/>
    <mergeCell ref="H49:I49"/>
    <mergeCell ref="J49:K49"/>
    <mergeCell ref="A50:I50"/>
    <mergeCell ref="J50:K50"/>
    <mergeCell ref="A47:B47"/>
    <mergeCell ref="C47:E47"/>
    <mergeCell ref="H47:I47"/>
    <mergeCell ref="J47:K47"/>
    <mergeCell ref="A48:B48"/>
    <mergeCell ref="C48:E48"/>
    <mergeCell ref="H48:I48"/>
    <mergeCell ref="J48:K48"/>
    <mergeCell ref="A58:B58"/>
    <mergeCell ref="D58:H58"/>
    <mergeCell ref="J58:O58"/>
    <mergeCell ref="P58:Q58"/>
    <mergeCell ref="A59:K59"/>
    <mergeCell ref="B52:L52"/>
    <mergeCell ref="J53:K53"/>
    <mergeCell ref="A54:K54"/>
    <mergeCell ref="A55:K55"/>
    <mergeCell ref="A56:K56"/>
    <mergeCell ref="A57:B57"/>
    <mergeCell ref="C57:I57"/>
    <mergeCell ref="J57:P57"/>
  </mergeCells>
  <pageMargins left="0.7" right="0.7" top="0.75" bottom="0.75" header="0.3" footer="0.3"/>
  <pageSetup paperSize="9" scale="4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B156B-B9FD-4F62-8E3B-BDB7D00D1D63}">
  <dimension ref="A1:V59"/>
  <sheetViews>
    <sheetView topLeftCell="A41" workbookViewId="0">
      <selection activeCell="L50" sqref="L50"/>
    </sheetView>
  </sheetViews>
  <sheetFormatPr defaultColWidth="12.28515625" defaultRowHeight="12.75" x14ac:dyDescent="0.2"/>
  <cols>
    <col min="1" max="1" width="12.28515625" style="1"/>
    <col min="2" max="2" width="48" style="1" customWidth="1"/>
    <col min="3" max="3" width="9.5703125" style="1" customWidth="1"/>
    <col min="4" max="4" width="2.7109375" style="1" customWidth="1"/>
    <col min="5" max="5" width="12.28515625" style="1" hidden="1" customWidth="1"/>
    <col min="6" max="6" width="9.28515625" style="1" customWidth="1"/>
    <col min="7" max="7" width="12.28515625" style="1"/>
    <col min="8" max="8" width="8" style="1" customWidth="1"/>
    <col min="9" max="9" width="12.28515625" style="1" hidden="1" customWidth="1"/>
    <col min="10" max="10" width="12.28515625" style="1"/>
    <col min="11" max="11" width="7.28515625" style="1" customWidth="1"/>
    <col min="12" max="12" width="17.85546875" style="39" customWidth="1"/>
    <col min="13" max="13" width="19.7109375" style="39" customWidth="1"/>
    <col min="14" max="14" width="12.28515625" style="39"/>
    <col min="15" max="15" width="15.140625" style="39" customWidth="1"/>
    <col min="16" max="16384" width="12.28515625" style="39"/>
  </cols>
  <sheetData>
    <row r="1" spans="1:22" ht="48.75" customHeight="1" x14ac:dyDescent="0.2">
      <c r="A1" s="127" t="s">
        <v>90</v>
      </c>
      <c r="B1" s="127"/>
      <c r="C1" s="127"/>
      <c r="D1" s="127"/>
      <c r="E1" s="127"/>
      <c r="F1" s="127"/>
      <c r="G1" s="127"/>
      <c r="H1" s="127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s="1" customFormat="1" ht="13.5" thickBot="1" x14ac:dyDescent="0.25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22" s="1" customFormat="1" ht="13.5" thickBot="1" x14ac:dyDescent="0.25">
      <c r="A3" s="129" t="s">
        <v>2</v>
      </c>
      <c r="B3" s="130"/>
      <c r="C3" s="130" t="s">
        <v>3</v>
      </c>
      <c r="D3" s="130"/>
      <c r="E3" s="130"/>
      <c r="F3" s="130"/>
      <c r="G3" s="130"/>
      <c r="H3" s="130"/>
      <c r="I3" s="130"/>
      <c r="J3" s="133" t="s">
        <v>4</v>
      </c>
      <c r="K3" s="133"/>
      <c r="L3" s="24" t="s">
        <v>5</v>
      </c>
      <c r="M3" s="25" t="s">
        <v>6</v>
      </c>
      <c r="N3" s="2" t="s">
        <v>7</v>
      </c>
      <c r="O3" s="2" t="s">
        <v>8</v>
      </c>
    </row>
    <row r="4" spans="1:22" s="1" customFormat="1" ht="21.75" thickBot="1" x14ac:dyDescent="0.25">
      <c r="A4" s="131"/>
      <c r="B4" s="132"/>
      <c r="C4" s="135" t="s">
        <v>9</v>
      </c>
      <c r="D4" s="135"/>
      <c r="E4" s="135"/>
      <c r="F4" s="90" t="s">
        <v>10</v>
      </c>
      <c r="G4" s="90" t="s">
        <v>11</v>
      </c>
      <c r="H4" s="136" t="s">
        <v>12</v>
      </c>
      <c r="I4" s="136"/>
      <c r="J4" s="134"/>
      <c r="K4" s="134"/>
      <c r="L4" s="3" t="s">
        <v>13</v>
      </c>
      <c r="M4" s="3"/>
      <c r="N4" s="23" t="s">
        <v>14</v>
      </c>
      <c r="O4" s="23" t="s">
        <v>15</v>
      </c>
    </row>
    <row r="5" spans="1:22" s="1" customFormat="1" ht="13.5" thickBot="1" x14ac:dyDescent="0.25">
      <c r="A5" s="145" t="s">
        <v>16</v>
      </c>
      <c r="B5" s="146"/>
      <c r="C5" s="146" t="s">
        <v>17</v>
      </c>
      <c r="D5" s="146"/>
      <c r="E5" s="146"/>
      <c r="F5" s="87" t="s">
        <v>18</v>
      </c>
      <c r="G5" s="87" t="s">
        <v>19</v>
      </c>
      <c r="H5" s="147" t="s">
        <v>20</v>
      </c>
      <c r="I5" s="147"/>
      <c r="J5" s="148">
        <v>6</v>
      </c>
      <c r="K5" s="149"/>
      <c r="L5" s="4">
        <v>7</v>
      </c>
      <c r="M5" s="4">
        <v>8</v>
      </c>
      <c r="N5" s="4">
        <v>9</v>
      </c>
      <c r="O5" s="4">
        <v>10</v>
      </c>
    </row>
    <row r="6" spans="1:22" s="1" customFormat="1" ht="108" customHeight="1" x14ac:dyDescent="0.2">
      <c r="A6" s="150" t="s">
        <v>60</v>
      </c>
      <c r="B6" s="150"/>
      <c r="C6" s="151"/>
      <c r="D6" s="151"/>
      <c r="E6" s="151"/>
      <c r="F6" s="88"/>
      <c r="G6" s="88"/>
      <c r="H6" s="151"/>
      <c r="I6" s="151"/>
      <c r="J6" s="152">
        <f>J7+J10+J18</f>
        <v>12457248</v>
      </c>
      <c r="K6" s="152"/>
      <c r="L6" s="26">
        <f>L7+L10+L18</f>
        <v>5773419.5</v>
      </c>
      <c r="M6" s="26">
        <f t="shared" ref="M6:M22" si="0">J6-L6</f>
        <v>6683828.5</v>
      </c>
      <c r="N6" s="27">
        <f t="shared" ref="N6:N48" si="1">L6/J6</f>
        <v>0.46345866278009396</v>
      </c>
      <c r="O6" s="36"/>
    </row>
    <row r="7" spans="1:22" s="1" customFormat="1" ht="28.5" customHeight="1" x14ac:dyDescent="0.2">
      <c r="A7" s="137" t="s">
        <v>21</v>
      </c>
      <c r="B7" s="137"/>
      <c r="C7" s="138" t="s">
        <v>22</v>
      </c>
      <c r="D7" s="138"/>
      <c r="E7" s="138"/>
      <c r="F7" s="85" t="s">
        <v>23</v>
      </c>
      <c r="G7" s="85" t="s">
        <v>24</v>
      </c>
      <c r="H7" s="139" t="s">
        <v>0</v>
      </c>
      <c r="I7" s="139"/>
      <c r="J7" s="140">
        <f>J8+J9</f>
        <v>845362.3</v>
      </c>
      <c r="K7" s="140"/>
      <c r="L7" s="5">
        <f>L8+L9</f>
        <v>371238.95</v>
      </c>
      <c r="M7" s="86">
        <f t="shared" si="0"/>
        <v>474123.35000000003</v>
      </c>
      <c r="N7" s="6">
        <f t="shared" si="1"/>
        <v>0.43914774765801595</v>
      </c>
      <c r="O7" s="7"/>
    </row>
    <row r="8" spans="1:22" s="1" customFormat="1" ht="27" customHeight="1" x14ac:dyDescent="0.2">
      <c r="A8" s="141" t="s">
        <v>25</v>
      </c>
      <c r="B8" s="141"/>
      <c r="C8" s="142" t="s">
        <v>22</v>
      </c>
      <c r="D8" s="142"/>
      <c r="E8" s="142"/>
      <c r="F8" s="80" t="s">
        <v>23</v>
      </c>
      <c r="G8" s="80" t="s">
        <v>26</v>
      </c>
      <c r="H8" s="143">
        <v>120</v>
      </c>
      <c r="I8" s="143"/>
      <c r="J8" s="144">
        <v>837362.3</v>
      </c>
      <c r="K8" s="144"/>
      <c r="L8" s="8">
        <v>371238.95</v>
      </c>
      <c r="M8" s="8">
        <f t="shared" si="0"/>
        <v>466123.35000000003</v>
      </c>
      <c r="N8" s="9">
        <f t="shared" si="1"/>
        <v>0.4433432816356791</v>
      </c>
      <c r="O8" s="18" t="s">
        <v>27</v>
      </c>
    </row>
    <row r="9" spans="1:22" s="1" customFormat="1" ht="28.5" customHeight="1" x14ac:dyDescent="0.2">
      <c r="A9" s="153" t="s">
        <v>28</v>
      </c>
      <c r="B9" s="153"/>
      <c r="C9" s="143" t="s">
        <v>22</v>
      </c>
      <c r="D9" s="143"/>
      <c r="E9" s="143"/>
      <c r="F9" s="32" t="s">
        <v>35</v>
      </c>
      <c r="G9" s="80">
        <v>110000190</v>
      </c>
      <c r="H9" s="143">
        <v>240</v>
      </c>
      <c r="I9" s="143"/>
      <c r="J9" s="144">
        <v>8000</v>
      </c>
      <c r="K9" s="144"/>
      <c r="L9" s="8">
        <v>0</v>
      </c>
      <c r="M9" s="8">
        <f t="shared" si="0"/>
        <v>8000</v>
      </c>
      <c r="N9" s="9">
        <f t="shared" si="1"/>
        <v>0</v>
      </c>
      <c r="O9" s="18" t="s">
        <v>27</v>
      </c>
    </row>
    <row r="10" spans="1:22" s="1" customFormat="1" ht="29.25" customHeight="1" x14ac:dyDescent="0.2">
      <c r="A10" s="154" t="s">
        <v>29</v>
      </c>
      <c r="B10" s="154"/>
      <c r="C10" s="138" t="s">
        <v>22</v>
      </c>
      <c r="D10" s="138"/>
      <c r="E10" s="138"/>
      <c r="F10" s="85" t="s">
        <v>30</v>
      </c>
      <c r="G10" s="85" t="s">
        <v>31</v>
      </c>
      <c r="H10" s="139" t="s">
        <v>0</v>
      </c>
      <c r="I10" s="139"/>
      <c r="J10" s="140">
        <f>J11+J12+J13+J14</f>
        <v>3804637.7</v>
      </c>
      <c r="K10" s="140"/>
      <c r="L10" s="5">
        <f>L11+L12+L13+L14</f>
        <v>1760830.82</v>
      </c>
      <c r="M10" s="5">
        <f t="shared" si="0"/>
        <v>2043806.8800000001</v>
      </c>
      <c r="N10" s="6">
        <f t="shared" si="1"/>
        <v>0.46281169426460761</v>
      </c>
      <c r="O10" s="6"/>
    </row>
    <row r="11" spans="1:22" s="1" customFormat="1" ht="25.5" customHeight="1" x14ac:dyDescent="0.2">
      <c r="A11" s="153" t="s">
        <v>25</v>
      </c>
      <c r="B11" s="153"/>
      <c r="C11" s="142" t="s">
        <v>22</v>
      </c>
      <c r="D11" s="142"/>
      <c r="E11" s="142"/>
      <c r="F11" s="80" t="s">
        <v>30</v>
      </c>
      <c r="G11" s="80" t="s">
        <v>32</v>
      </c>
      <c r="H11" s="143">
        <v>120</v>
      </c>
      <c r="I11" s="143"/>
      <c r="J11" s="144">
        <v>2447454.7000000002</v>
      </c>
      <c r="K11" s="144"/>
      <c r="L11" s="8">
        <v>1192646.06</v>
      </c>
      <c r="M11" s="10">
        <f t="shared" si="0"/>
        <v>1254808.6400000001</v>
      </c>
      <c r="N11" s="11">
        <f t="shared" si="1"/>
        <v>0.48730056576736641</v>
      </c>
      <c r="O11" s="18" t="s">
        <v>27</v>
      </c>
    </row>
    <row r="12" spans="1:22" s="1" customFormat="1" ht="26.25" customHeight="1" x14ac:dyDescent="0.2">
      <c r="A12" s="153" t="s">
        <v>28</v>
      </c>
      <c r="B12" s="153"/>
      <c r="C12" s="142" t="s">
        <v>22</v>
      </c>
      <c r="D12" s="142"/>
      <c r="E12" s="142"/>
      <c r="F12" s="80" t="s">
        <v>30</v>
      </c>
      <c r="G12" s="32" t="s">
        <v>33</v>
      </c>
      <c r="H12" s="143">
        <v>240</v>
      </c>
      <c r="I12" s="143"/>
      <c r="J12" s="144">
        <v>1324183</v>
      </c>
      <c r="K12" s="144"/>
      <c r="L12" s="8">
        <v>568184.76</v>
      </c>
      <c r="M12" s="10">
        <f t="shared" si="0"/>
        <v>755998.24</v>
      </c>
      <c r="N12" s="11">
        <f t="shared" si="1"/>
        <v>0.4290832611504603</v>
      </c>
      <c r="O12" s="18" t="s">
        <v>27</v>
      </c>
    </row>
    <row r="13" spans="1:22" s="1" customFormat="1" ht="14.25" customHeight="1" x14ac:dyDescent="0.2">
      <c r="A13" s="153" t="s">
        <v>34</v>
      </c>
      <c r="B13" s="153"/>
      <c r="C13" s="142" t="s">
        <v>22</v>
      </c>
      <c r="D13" s="142"/>
      <c r="E13" s="142"/>
      <c r="F13" s="80" t="s">
        <v>30</v>
      </c>
      <c r="G13" s="80" t="s">
        <v>33</v>
      </c>
      <c r="H13" s="143">
        <v>850</v>
      </c>
      <c r="I13" s="143"/>
      <c r="J13" s="144">
        <v>13000</v>
      </c>
      <c r="K13" s="144"/>
      <c r="L13" s="8">
        <v>0</v>
      </c>
      <c r="M13" s="10">
        <f t="shared" si="0"/>
        <v>13000</v>
      </c>
      <c r="N13" s="11">
        <f t="shared" si="1"/>
        <v>0</v>
      </c>
      <c r="O13" s="18" t="s">
        <v>27</v>
      </c>
    </row>
    <row r="14" spans="1:22" s="1" customFormat="1" ht="27.75" customHeight="1" x14ac:dyDescent="0.2">
      <c r="A14" s="153" t="s">
        <v>28</v>
      </c>
      <c r="B14" s="153"/>
      <c r="C14" s="143" t="s">
        <v>22</v>
      </c>
      <c r="D14" s="143"/>
      <c r="E14" s="143"/>
      <c r="F14" s="32" t="s">
        <v>35</v>
      </c>
      <c r="G14" s="80" t="s">
        <v>33</v>
      </c>
      <c r="H14" s="143">
        <v>240</v>
      </c>
      <c r="I14" s="143"/>
      <c r="J14" s="144">
        <v>20000</v>
      </c>
      <c r="K14" s="144"/>
      <c r="L14" s="8">
        <v>0</v>
      </c>
      <c r="M14" s="10">
        <f t="shared" si="0"/>
        <v>20000</v>
      </c>
      <c r="N14" s="11">
        <f>L14/J14</f>
        <v>0</v>
      </c>
      <c r="O14" s="18" t="s">
        <v>27</v>
      </c>
    </row>
    <row r="15" spans="1:22" s="1" customFormat="1" ht="120" customHeight="1" x14ac:dyDescent="0.2">
      <c r="A15" s="155" t="s">
        <v>61</v>
      </c>
      <c r="B15" s="155"/>
      <c r="C15" s="156"/>
      <c r="D15" s="156"/>
      <c r="E15" s="156"/>
      <c r="F15" s="83"/>
      <c r="G15" s="83"/>
      <c r="H15" s="157"/>
      <c r="I15" s="157"/>
      <c r="J15" s="158">
        <f>J17</f>
        <v>126000</v>
      </c>
      <c r="K15" s="158"/>
      <c r="L15" s="13">
        <f>L17</f>
        <v>24070</v>
      </c>
      <c r="M15" s="13">
        <f>J15-L15</f>
        <v>101930</v>
      </c>
      <c r="N15" s="14">
        <f>L15/J15</f>
        <v>0.19103174603174602</v>
      </c>
      <c r="O15" s="14"/>
    </row>
    <row r="16" spans="1:22" s="1" customFormat="1" ht="63" customHeight="1" x14ac:dyDescent="0.2">
      <c r="A16" s="141" t="s">
        <v>62</v>
      </c>
      <c r="B16" s="141"/>
      <c r="C16" s="142" t="s">
        <v>22</v>
      </c>
      <c r="D16" s="142"/>
      <c r="E16" s="142"/>
      <c r="F16" s="32" t="s">
        <v>49</v>
      </c>
      <c r="G16" s="32" t="s">
        <v>50</v>
      </c>
      <c r="H16" s="143" t="s">
        <v>0</v>
      </c>
      <c r="I16" s="143"/>
      <c r="J16" s="159">
        <f>J17</f>
        <v>126000</v>
      </c>
      <c r="K16" s="159"/>
      <c r="L16" s="15">
        <f>L17</f>
        <v>24070</v>
      </c>
      <c r="M16" s="19">
        <f>J16-L16</f>
        <v>101930</v>
      </c>
      <c r="N16" s="20">
        <f>L16/J16</f>
        <v>0.19103174603174602</v>
      </c>
      <c r="O16" s="20"/>
    </row>
    <row r="17" spans="1:15" s="46" customFormat="1" ht="34.5" customHeight="1" x14ac:dyDescent="0.2">
      <c r="A17" s="171" t="s">
        <v>28</v>
      </c>
      <c r="B17" s="171"/>
      <c r="C17" s="172" t="s">
        <v>22</v>
      </c>
      <c r="D17" s="172"/>
      <c r="E17" s="172"/>
      <c r="F17" s="41" t="s">
        <v>49</v>
      </c>
      <c r="G17" s="41" t="s">
        <v>50</v>
      </c>
      <c r="H17" s="173">
        <v>240</v>
      </c>
      <c r="I17" s="173"/>
      <c r="J17" s="174">
        <v>126000</v>
      </c>
      <c r="K17" s="174"/>
      <c r="L17" s="42">
        <v>24070</v>
      </c>
      <c r="M17" s="43">
        <f>J17-L17</f>
        <v>101930</v>
      </c>
      <c r="N17" s="44">
        <f>L17/J17</f>
        <v>0.19103174603174602</v>
      </c>
      <c r="O17" s="45" t="s">
        <v>27</v>
      </c>
    </row>
    <row r="18" spans="1:15" s="1" customFormat="1" ht="69.75" customHeight="1" x14ac:dyDescent="0.2">
      <c r="A18" s="137" t="s">
        <v>36</v>
      </c>
      <c r="B18" s="137"/>
      <c r="C18" s="138" t="s">
        <v>22</v>
      </c>
      <c r="D18" s="138"/>
      <c r="E18" s="138"/>
      <c r="F18" s="85" t="s">
        <v>37</v>
      </c>
      <c r="G18" s="33" t="s">
        <v>38</v>
      </c>
      <c r="H18" s="139" t="s">
        <v>0</v>
      </c>
      <c r="I18" s="139"/>
      <c r="J18" s="140">
        <f>J19+J20+J22+J21</f>
        <v>7807248</v>
      </c>
      <c r="K18" s="140"/>
      <c r="L18" s="5">
        <f>L19+L20+L22+L21</f>
        <v>3641349.7300000004</v>
      </c>
      <c r="M18" s="5">
        <f t="shared" si="0"/>
        <v>4165898.2699999996</v>
      </c>
      <c r="N18" s="6">
        <f t="shared" si="1"/>
        <v>0.46640630988025494</v>
      </c>
      <c r="O18" s="6"/>
    </row>
    <row r="19" spans="1:15" s="1" customFormat="1" ht="20.25" customHeight="1" x14ac:dyDescent="0.2">
      <c r="A19" s="160" t="s">
        <v>39</v>
      </c>
      <c r="B19" s="161"/>
      <c r="C19" s="162" t="s">
        <v>22</v>
      </c>
      <c r="D19" s="163"/>
      <c r="E19" s="164"/>
      <c r="F19" s="80" t="s">
        <v>37</v>
      </c>
      <c r="G19" s="32" t="s">
        <v>71</v>
      </c>
      <c r="H19" s="165">
        <v>110</v>
      </c>
      <c r="I19" s="165"/>
      <c r="J19" s="144">
        <v>5661458</v>
      </c>
      <c r="K19" s="144"/>
      <c r="L19" s="8">
        <v>2634681.27</v>
      </c>
      <c r="M19" s="10">
        <f>J19-L19</f>
        <v>3026776.73</v>
      </c>
      <c r="N19" s="11">
        <f>L19/J19</f>
        <v>0.46537151207339172</v>
      </c>
      <c r="O19" s="18" t="s">
        <v>27</v>
      </c>
    </row>
    <row r="20" spans="1:15" s="1" customFormat="1" ht="27.75" customHeight="1" x14ac:dyDescent="0.2">
      <c r="A20" s="166" t="s">
        <v>28</v>
      </c>
      <c r="B20" s="166"/>
      <c r="C20" s="167" t="s">
        <v>22</v>
      </c>
      <c r="D20" s="168"/>
      <c r="E20" s="169"/>
      <c r="F20" s="84" t="s">
        <v>37</v>
      </c>
      <c r="G20" s="34" t="s">
        <v>71</v>
      </c>
      <c r="H20" s="165">
        <v>240</v>
      </c>
      <c r="I20" s="165"/>
      <c r="J20" s="170">
        <v>708378.76</v>
      </c>
      <c r="K20" s="170"/>
      <c r="L20" s="12">
        <v>309341.21999999997</v>
      </c>
      <c r="M20" s="10">
        <f t="shared" si="0"/>
        <v>399037.54000000004</v>
      </c>
      <c r="N20" s="11">
        <f t="shared" si="1"/>
        <v>0.43668901083369577</v>
      </c>
      <c r="O20" s="18" t="s">
        <v>27</v>
      </c>
    </row>
    <row r="21" spans="1:15" s="1" customFormat="1" ht="21.75" customHeight="1" x14ac:dyDescent="0.2">
      <c r="A21" s="166" t="s">
        <v>34</v>
      </c>
      <c r="B21" s="166"/>
      <c r="C21" s="167" t="s">
        <v>22</v>
      </c>
      <c r="D21" s="168"/>
      <c r="E21" s="169"/>
      <c r="F21" s="84" t="s">
        <v>37</v>
      </c>
      <c r="G21" s="34" t="s">
        <v>71</v>
      </c>
      <c r="H21" s="165">
        <v>850</v>
      </c>
      <c r="I21" s="165"/>
      <c r="J21" s="170">
        <v>3.24</v>
      </c>
      <c r="K21" s="170"/>
      <c r="L21" s="12">
        <v>3.24</v>
      </c>
      <c r="M21" s="10">
        <f t="shared" si="0"/>
        <v>0</v>
      </c>
      <c r="N21" s="11">
        <f t="shared" si="1"/>
        <v>1</v>
      </c>
      <c r="O21" s="18" t="s">
        <v>27</v>
      </c>
    </row>
    <row r="22" spans="1:15" s="1" customFormat="1" ht="23.25" customHeight="1" x14ac:dyDescent="0.2">
      <c r="A22" s="160" t="s">
        <v>39</v>
      </c>
      <c r="B22" s="161"/>
      <c r="C22" s="162" t="s">
        <v>22</v>
      </c>
      <c r="D22" s="163"/>
      <c r="E22" s="164"/>
      <c r="F22" s="32" t="s">
        <v>40</v>
      </c>
      <c r="G22" s="32" t="s">
        <v>71</v>
      </c>
      <c r="H22" s="165">
        <v>110</v>
      </c>
      <c r="I22" s="165"/>
      <c r="J22" s="144">
        <v>1437408</v>
      </c>
      <c r="K22" s="144"/>
      <c r="L22" s="8">
        <v>697324</v>
      </c>
      <c r="M22" s="10">
        <f t="shared" si="0"/>
        <v>740084</v>
      </c>
      <c r="N22" s="11">
        <f t="shared" si="1"/>
        <v>0.48512600458603261</v>
      </c>
      <c r="O22" s="18" t="s">
        <v>27</v>
      </c>
    </row>
    <row r="23" spans="1:15" s="1" customFormat="1" ht="153.75" customHeight="1" x14ac:dyDescent="0.2">
      <c r="A23" s="155" t="s">
        <v>63</v>
      </c>
      <c r="B23" s="155"/>
      <c r="C23" s="156"/>
      <c r="D23" s="156"/>
      <c r="E23" s="156"/>
      <c r="F23" s="35"/>
      <c r="G23" s="35"/>
      <c r="H23" s="157" t="s">
        <v>0</v>
      </c>
      <c r="I23" s="157"/>
      <c r="J23" s="175">
        <f>J24</f>
        <v>192000</v>
      </c>
      <c r="K23" s="175"/>
      <c r="L23" s="28">
        <f>L24</f>
        <v>80000</v>
      </c>
      <c r="M23" s="28">
        <f>J23-L23</f>
        <v>112000</v>
      </c>
      <c r="N23" s="29">
        <f>L23/J23</f>
        <v>0.41666666666666669</v>
      </c>
      <c r="O23" s="14"/>
    </row>
    <row r="24" spans="1:15" s="1" customFormat="1" ht="27" customHeight="1" x14ac:dyDescent="0.2">
      <c r="A24" s="141" t="s">
        <v>28</v>
      </c>
      <c r="B24" s="141"/>
      <c r="C24" s="142" t="s">
        <v>22</v>
      </c>
      <c r="D24" s="142"/>
      <c r="E24" s="142"/>
      <c r="F24" s="32" t="s">
        <v>41</v>
      </c>
      <c r="G24" s="32" t="s">
        <v>42</v>
      </c>
      <c r="H24" s="143">
        <v>240</v>
      </c>
      <c r="I24" s="143"/>
      <c r="J24" s="176">
        <v>192000</v>
      </c>
      <c r="K24" s="176"/>
      <c r="L24" s="30">
        <v>80000</v>
      </c>
      <c r="M24" s="30">
        <f>J24-L24</f>
        <v>112000</v>
      </c>
      <c r="N24" s="31">
        <f>L24/J24</f>
        <v>0.41666666666666669</v>
      </c>
      <c r="O24" s="18" t="s">
        <v>27</v>
      </c>
    </row>
    <row r="25" spans="1:15" s="1" customFormat="1" ht="118.5" customHeight="1" x14ac:dyDescent="0.2">
      <c r="A25" s="155" t="s">
        <v>64</v>
      </c>
      <c r="B25" s="155"/>
      <c r="C25" s="156"/>
      <c r="D25" s="156"/>
      <c r="E25" s="156"/>
      <c r="F25" s="35"/>
      <c r="G25" s="35"/>
      <c r="H25" s="157" t="s">
        <v>0</v>
      </c>
      <c r="I25" s="157"/>
      <c r="J25" s="175">
        <f>J26</f>
        <v>10000</v>
      </c>
      <c r="K25" s="175"/>
      <c r="L25" s="28">
        <f>L26</f>
        <v>0</v>
      </c>
      <c r="M25" s="28">
        <f>J25-L25</f>
        <v>10000</v>
      </c>
      <c r="N25" s="29">
        <f>L25/J25</f>
        <v>0</v>
      </c>
      <c r="O25" s="14"/>
    </row>
    <row r="26" spans="1:15" s="1" customFormat="1" ht="27" customHeight="1" x14ac:dyDescent="0.2">
      <c r="A26" s="141" t="s">
        <v>28</v>
      </c>
      <c r="B26" s="141"/>
      <c r="C26" s="142" t="s">
        <v>22</v>
      </c>
      <c r="D26" s="142"/>
      <c r="E26" s="142"/>
      <c r="F26" s="32" t="s">
        <v>41</v>
      </c>
      <c r="G26" s="32" t="s">
        <v>42</v>
      </c>
      <c r="H26" s="143">
        <v>240</v>
      </c>
      <c r="I26" s="143"/>
      <c r="J26" s="176">
        <v>10000</v>
      </c>
      <c r="K26" s="176"/>
      <c r="L26" s="30">
        <v>0</v>
      </c>
      <c r="M26" s="30">
        <f>J26-L26</f>
        <v>10000</v>
      </c>
      <c r="N26" s="31">
        <f>L26/J26</f>
        <v>0</v>
      </c>
      <c r="O26" s="18" t="s">
        <v>27</v>
      </c>
    </row>
    <row r="27" spans="1:15" s="1" customFormat="1" ht="101.25" customHeight="1" x14ac:dyDescent="0.2">
      <c r="A27" s="155" t="s">
        <v>65</v>
      </c>
      <c r="B27" s="155"/>
      <c r="C27" s="156"/>
      <c r="D27" s="156"/>
      <c r="E27" s="156"/>
      <c r="F27" s="35"/>
      <c r="G27" s="83"/>
      <c r="H27" s="157"/>
      <c r="I27" s="157"/>
      <c r="J27" s="158">
        <f>J29+J31</f>
        <v>8008252.790000001</v>
      </c>
      <c r="K27" s="158"/>
      <c r="L27" s="13">
        <f>L29+L31</f>
        <v>966200.2</v>
      </c>
      <c r="M27" s="13">
        <f>M29</f>
        <v>1300076.6900000002</v>
      </c>
      <c r="N27" s="14">
        <f t="shared" si="1"/>
        <v>0.12065056203102198</v>
      </c>
      <c r="O27" s="14"/>
    </row>
    <row r="28" spans="1:15" s="1" customFormat="1" ht="117.75" customHeight="1" x14ac:dyDescent="0.2">
      <c r="A28" s="141" t="s">
        <v>43</v>
      </c>
      <c r="B28" s="141"/>
      <c r="C28" s="142" t="s">
        <v>22</v>
      </c>
      <c r="D28" s="142"/>
      <c r="E28" s="142"/>
      <c r="F28" s="32" t="s">
        <v>44</v>
      </c>
      <c r="G28" s="32" t="s">
        <v>45</v>
      </c>
      <c r="H28" s="143" t="s">
        <v>0</v>
      </c>
      <c r="I28" s="143"/>
      <c r="J28" s="159">
        <f>J29</f>
        <v>2266276.89</v>
      </c>
      <c r="K28" s="159"/>
      <c r="L28" s="15">
        <f>L29</f>
        <v>966200.2</v>
      </c>
      <c r="M28" s="15">
        <f>M29</f>
        <v>1300076.6900000002</v>
      </c>
      <c r="N28" s="16">
        <f t="shared" si="1"/>
        <v>0.42633810734397942</v>
      </c>
      <c r="O28" s="16"/>
    </row>
    <row r="29" spans="1:15" s="1" customFormat="1" ht="29.25" customHeight="1" x14ac:dyDescent="0.2">
      <c r="A29" s="141" t="s">
        <v>28</v>
      </c>
      <c r="B29" s="141"/>
      <c r="C29" s="142" t="s">
        <v>22</v>
      </c>
      <c r="D29" s="142"/>
      <c r="E29" s="142"/>
      <c r="F29" s="32" t="s">
        <v>44</v>
      </c>
      <c r="G29" s="32" t="s">
        <v>45</v>
      </c>
      <c r="H29" s="143">
        <v>240</v>
      </c>
      <c r="I29" s="143"/>
      <c r="J29" s="144">
        <v>2266276.89</v>
      </c>
      <c r="K29" s="144"/>
      <c r="L29" s="8">
        <v>966200.2</v>
      </c>
      <c r="M29" s="8">
        <f>J29-L29</f>
        <v>1300076.6900000002</v>
      </c>
      <c r="N29" s="9">
        <f t="shared" si="1"/>
        <v>0.42633810734397942</v>
      </c>
      <c r="O29" s="18" t="s">
        <v>46</v>
      </c>
    </row>
    <row r="30" spans="1:15" s="1" customFormat="1" ht="67.5" customHeight="1" x14ac:dyDescent="0.2">
      <c r="A30" s="141" t="s">
        <v>76</v>
      </c>
      <c r="B30" s="141"/>
      <c r="C30" s="142" t="s">
        <v>22</v>
      </c>
      <c r="D30" s="142"/>
      <c r="E30" s="142"/>
      <c r="F30" s="32" t="s">
        <v>44</v>
      </c>
      <c r="G30" s="32" t="s">
        <v>77</v>
      </c>
      <c r="H30" s="143" t="s">
        <v>0</v>
      </c>
      <c r="I30" s="143"/>
      <c r="J30" s="159">
        <f>J31</f>
        <v>5741975.9000000004</v>
      </c>
      <c r="K30" s="159"/>
      <c r="L30" s="15">
        <f>L31</f>
        <v>0</v>
      </c>
      <c r="M30" s="15">
        <f>M31</f>
        <v>5741975.9000000004</v>
      </c>
      <c r="N30" s="16">
        <f t="shared" si="1"/>
        <v>0</v>
      </c>
      <c r="O30" s="16"/>
    </row>
    <row r="31" spans="1:15" s="1" customFormat="1" ht="29.25" customHeight="1" x14ac:dyDescent="0.2">
      <c r="A31" s="141" t="s">
        <v>28</v>
      </c>
      <c r="B31" s="141"/>
      <c r="C31" s="142" t="s">
        <v>22</v>
      </c>
      <c r="D31" s="142"/>
      <c r="E31" s="142"/>
      <c r="F31" s="32" t="s">
        <v>44</v>
      </c>
      <c r="G31" s="32" t="s">
        <v>77</v>
      </c>
      <c r="H31" s="143">
        <v>240</v>
      </c>
      <c r="I31" s="143"/>
      <c r="J31" s="144">
        <v>5741975.9000000004</v>
      </c>
      <c r="K31" s="144"/>
      <c r="L31" s="8">
        <v>0</v>
      </c>
      <c r="M31" s="8">
        <f>J31-L31</f>
        <v>5741975.9000000004</v>
      </c>
      <c r="N31" s="9">
        <f t="shared" si="1"/>
        <v>0</v>
      </c>
      <c r="O31" s="18" t="s">
        <v>46</v>
      </c>
    </row>
    <row r="32" spans="1:15" s="1" customFormat="1" ht="127.5" customHeight="1" x14ac:dyDescent="0.2">
      <c r="A32" s="177" t="s">
        <v>66</v>
      </c>
      <c r="B32" s="178"/>
      <c r="C32" s="179"/>
      <c r="D32" s="180"/>
      <c r="E32" s="181"/>
      <c r="F32" s="83"/>
      <c r="G32" s="83"/>
      <c r="H32" s="182"/>
      <c r="I32" s="183"/>
      <c r="J32" s="184">
        <f>J34</f>
        <v>250000</v>
      </c>
      <c r="K32" s="185"/>
      <c r="L32" s="13">
        <f>L34</f>
        <v>81500</v>
      </c>
      <c r="M32" s="13">
        <f t="shared" ref="M32:M50" si="2">J32-L32</f>
        <v>168500</v>
      </c>
      <c r="N32" s="14">
        <f t="shared" si="1"/>
        <v>0.32600000000000001</v>
      </c>
      <c r="O32" s="14"/>
    </row>
    <row r="33" spans="1:15" s="1" customFormat="1" ht="63.75" customHeight="1" x14ac:dyDescent="0.2">
      <c r="A33" s="186" t="s">
        <v>67</v>
      </c>
      <c r="B33" s="187"/>
      <c r="C33" s="188" t="s">
        <v>22</v>
      </c>
      <c r="D33" s="163"/>
      <c r="E33" s="164"/>
      <c r="F33" s="80" t="s">
        <v>47</v>
      </c>
      <c r="G33" s="80" t="s">
        <v>48</v>
      </c>
      <c r="H33" s="189" t="s">
        <v>0</v>
      </c>
      <c r="I33" s="190"/>
      <c r="J33" s="191">
        <f>J34</f>
        <v>250000</v>
      </c>
      <c r="K33" s="192"/>
      <c r="L33" s="15">
        <f>L34</f>
        <v>81500</v>
      </c>
      <c r="M33" s="19">
        <f t="shared" si="2"/>
        <v>168500</v>
      </c>
      <c r="N33" s="20">
        <f t="shared" si="1"/>
        <v>0.32600000000000001</v>
      </c>
      <c r="O33" s="20"/>
    </row>
    <row r="34" spans="1:15" s="1" customFormat="1" ht="51" customHeight="1" x14ac:dyDescent="0.2">
      <c r="A34" s="186" t="s">
        <v>28</v>
      </c>
      <c r="B34" s="187"/>
      <c r="C34" s="188" t="s">
        <v>22</v>
      </c>
      <c r="D34" s="163"/>
      <c r="E34" s="164"/>
      <c r="F34" s="80" t="s">
        <v>47</v>
      </c>
      <c r="G34" s="80" t="s">
        <v>48</v>
      </c>
      <c r="H34" s="189">
        <v>240</v>
      </c>
      <c r="I34" s="190"/>
      <c r="J34" s="193">
        <v>250000</v>
      </c>
      <c r="K34" s="194"/>
      <c r="L34" s="8">
        <v>81500</v>
      </c>
      <c r="M34" s="10">
        <f t="shared" si="2"/>
        <v>168500</v>
      </c>
      <c r="N34" s="11">
        <f t="shared" si="1"/>
        <v>0.32600000000000001</v>
      </c>
      <c r="O34" s="18" t="s">
        <v>27</v>
      </c>
    </row>
    <row r="35" spans="1:15" s="1" customFormat="1" ht="113.25" customHeight="1" x14ac:dyDescent="0.2">
      <c r="A35" s="155" t="s">
        <v>68</v>
      </c>
      <c r="B35" s="155"/>
      <c r="C35" s="156"/>
      <c r="D35" s="156"/>
      <c r="E35" s="156"/>
      <c r="F35" s="83"/>
      <c r="G35" s="83"/>
      <c r="H35" s="157" t="s">
        <v>0</v>
      </c>
      <c r="I35" s="157"/>
      <c r="J35" s="158">
        <f>J37+J39+J41+J43+J45</f>
        <v>54640196.820000008</v>
      </c>
      <c r="K35" s="158"/>
      <c r="L35" s="13">
        <f>L37+L39+L41+L43</f>
        <v>5026056.7</v>
      </c>
      <c r="M35" s="13">
        <f t="shared" si="2"/>
        <v>49614140.120000005</v>
      </c>
      <c r="N35" s="14">
        <f t="shared" si="1"/>
        <v>9.1984600944195485E-2</v>
      </c>
      <c r="O35" s="14"/>
    </row>
    <row r="36" spans="1:15" s="1" customFormat="1" ht="60.75" customHeight="1" x14ac:dyDescent="0.2">
      <c r="A36" s="141" t="s">
        <v>69</v>
      </c>
      <c r="B36" s="141"/>
      <c r="C36" s="142" t="s">
        <v>22</v>
      </c>
      <c r="D36" s="142"/>
      <c r="E36" s="142"/>
      <c r="F36" s="80" t="s">
        <v>40</v>
      </c>
      <c r="G36" s="80" t="s">
        <v>51</v>
      </c>
      <c r="H36" s="143" t="s">
        <v>0</v>
      </c>
      <c r="I36" s="143"/>
      <c r="J36" s="159">
        <f>J37</f>
        <v>10137723.82</v>
      </c>
      <c r="K36" s="159"/>
      <c r="L36" s="15">
        <f>L37</f>
        <v>5026056.7</v>
      </c>
      <c r="M36" s="19">
        <f t="shared" si="2"/>
        <v>5111667.12</v>
      </c>
      <c r="N36" s="20">
        <f t="shared" si="1"/>
        <v>0.49577763107774225</v>
      </c>
      <c r="O36" s="20"/>
    </row>
    <row r="37" spans="1:15" s="1" customFormat="1" ht="30.75" customHeight="1" x14ac:dyDescent="0.2">
      <c r="A37" s="141" t="s">
        <v>28</v>
      </c>
      <c r="B37" s="141"/>
      <c r="C37" s="142" t="s">
        <v>22</v>
      </c>
      <c r="D37" s="142"/>
      <c r="E37" s="142"/>
      <c r="F37" s="80" t="s">
        <v>40</v>
      </c>
      <c r="G37" s="80" t="s">
        <v>51</v>
      </c>
      <c r="H37" s="143">
        <v>240</v>
      </c>
      <c r="I37" s="143"/>
      <c r="J37" s="144">
        <v>10137723.82</v>
      </c>
      <c r="K37" s="144"/>
      <c r="L37" s="8">
        <v>5026056.7</v>
      </c>
      <c r="M37" s="10">
        <f t="shared" si="2"/>
        <v>5111667.12</v>
      </c>
      <c r="N37" s="11">
        <f t="shared" si="1"/>
        <v>0.49577763107774225</v>
      </c>
      <c r="O37" s="18" t="s">
        <v>27</v>
      </c>
    </row>
    <row r="38" spans="1:15" s="1" customFormat="1" ht="27" customHeight="1" x14ac:dyDescent="0.2">
      <c r="A38" s="141" t="s">
        <v>57</v>
      </c>
      <c r="B38" s="141"/>
      <c r="C38" s="142" t="s">
        <v>22</v>
      </c>
      <c r="D38" s="142"/>
      <c r="E38" s="142"/>
      <c r="F38" s="80" t="s">
        <v>40</v>
      </c>
      <c r="G38" s="80" t="s">
        <v>58</v>
      </c>
      <c r="H38" s="143"/>
      <c r="I38" s="143"/>
      <c r="J38" s="159">
        <f>J39</f>
        <v>12802394.390000001</v>
      </c>
      <c r="K38" s="159"/>
      <c r="L38" s="15">
        <f>L39</f>
        <v>0</v>
      </c>
      <c r="M38" s="19">
        <f t="shared" si="2"/>
        <v>12802394.390000001</v>
      </c>
      <c r="N38" s="20">
        <f t="shared" si="1"/>
        <v>0</v>
      </c>
      <c r="O38" s="18"/>
    </row>
    <row r="39" spans="1:15" s="1" customFormat="1" ht="24.75" customHeight="1" x14ac:dyDescent="0.2">
      <c r="A39" s="141" t="s">
        <v>28</v>
      </c>
      <c r="B39" s="141"/>
      <c r="C39" s="142" t="s">
        <v>22</v>
      </c>
      <c r="D39" s="142"/>
      <c r="E39" s="142"/>
      <c r="F39" s="80" t="s">
        <v>40</v>
      </c>
      <c r="G39" s="80" t="s">
        <v>58</v>
      </c>
      <c r="H39" s="143">
        <v>240</v>
      </c>
      <c r="I39" s="143"/>
      <c r="J39" s="144">
        <v>12802394.390000001</v>
      </c>
      <c r="K39" s="144"/>
      <c r="L39" s="8">
        <v>0</v>
      </c>
      <c r="M39" s="10">
        <f t="shared" si="2"/>
        <v>12802394.390000001</v>
      </c>
      <c r="N39" s="11">
        <f t="shared" si="1"/>
        <v>0</v>
      </c>
      <c r="O39" s="18"/>
    </row>
    <row r="40" spans="1:15" s="1" customFormat="1" ht="44.25" customHeight="1" x14ac:dyDescent="0.2">
      <c r="A40" s="141" t="s">
        <v>84</v>
      </c>
      <c r="B40" s="141"/>
      <c r="C40" s="142" t="s">
        <v>22</v>
      </c>
      <c r="D40" s="142"/>
      <c r="E40" s="142"/>
      <c r="F40" s="80" t="s">
        <v>40</v>
      </c>
      <c r="G40" s="80" t="s">
        <v>83</v>
      </c>
      <c r="H40" s="143"/>
      <c r="I40" s="143"/>
      <c r="J40" s="159">
        <f t="shared" ref="J40" si="3">J41</f>
        <v>1001001</v>
      </c>
      <c r="K40" s="159"/>
      <c r="L40" s="15">
        <f t="shared" ref="L40" si="4">L41</f>
        <v>0</v>
      </c>
      <c r="M40" s="19">
        <f t="shared" si="2"/>
        <v>1001001</v>
      </c>
      <c r="N40" s="20">
        <f t="shared" si="1"/>
        <v>0</v>
      </c>
      <c r="O40" s="18"/>
    </row>
    <row r="41" spans="1:15" s="1" customFormat="1" ht="30.75" customHeight="1" x14ac:dyDescent="0.2">
      <c r="A41" s="141" t="s">
        <v>28</v>
      </c>
      <c r="B41" s="141"/>
      <c r="C41" s="142" t="s">
        <v>22</v>
      </c>
      <c r="D41" s="142"/>
      <c r="E41" s="142"/>
      <c r="F41" s="80" t="s">
        <v>40</v>
      </c>
      <c r="G41" s="80" t="s">
        <v>83</v>
      </c>
      <c r="H41" s="143">
        <v>240</v>
      </c>
      <c r="I41" s="143"/>
      <c r="J41" s="144">
        <v>1001001</v>
      </c>
      <c r="K41" s="144"/>
      <c r="L41" s="8">
        <v>0</v>
      </c>
      <c r="M41" s="10">
        <f t="shared" si="2"/>
        <v>1001001</v>
      </c>
      <c r="N41" s="11">
        <f t="shared" si="1"/>
        <v>0</v>
      </c>
      <c r="O41" s="18"/>
    </row>
    <row r="42" spans="1:15" s="1" customFormat="1" ht="24.75" customHeight="1" x14ac:dyDescent="0.2">
      <c r="A42" s="141" t="s">
        <v>74</v>
      </c>
      <c r="B42" s="141"/>
      <c r="C42" s="142" t="s">
        <v>22</v>
      </c>
      <c r="D42" s="142"/>
      <c r="E42" s="142"/>
      <c r="F42" s="80" t="s">
        <v>40</v>
      </c>
      <c r="G42" s="80" t="s">
        <v>75</v>
      </c>
      <c r="H42" s="143"/>
      <c r="I42" s="143"/>
      <c r="J42" s="159">
        <f t="shared" ref="J42:J44" si="5">J43</f>
        <v>30630011.050000001</v>
      </c>
      <c r="K42" s="159"/>
      <c r="L42" s="15">
        <f t="shared" ref="L42:L44" si="6">L43</f>
        <v>0</v>
      </c>
      <c r="M42" s="19">
        <f t="shared" si="2"/>
        <v>30630011.050000001</v>
      </c>
      <c r="N42" s="20">
        <f t="shared" si="1"/>
        <v>0</v>
      </c>
      <c r="O42" s="18"/>
    </row>
    <row r="43" spans="1:15" s="1" customFormat="1" ht="24.75" customHeight="1" x14ac:dyDescent="0.2">
      <c r="A43" s="141" t="s">
        <v>28</v>
      </c>
      <c r="B43" s="141"/>
      <c r="C43" s="142" t="s">
        <v>22</v>
      </c>
      <c r="D43" s="142"/>
      <c r="E43" s="142"/>
      <c r="F43" s="80" t="s">
        <v>40</v>
      </c>
      <c r="G43" s="80" t="s">
        <v>75</v>
      </c>
      <c r="H43" s="143">
        <v>240</v>
      </c>
      <c r="I43" s="143"/>
      <c r="J43" s="144">
        <v>30630011.050000001</v>
      </c>
      <c r="K43" s="144"/>
      <c r="L43" s="8">
        <v>0</v>
      </c>
      <c r="M43" s="10">
        <f t="shared" si="2"/>
        <v>30630011.050000001</v>
      </c>
      <c r="N43" s="11">
        <f t="shared" si="1"/>
        <v>0</v>
      </c>
      <c r="O43" s="18"/>
    </row>
    <row r="44" spans="1:15" s="1" customFormat="1" ht="34.5" customHeight="1" x14ac:dyDescent="0.2">
      <c r="A44" s="141" t="s">
        <v>85</v>
      </c>
      <c r="B44" s="141"/>
      <c r="C44" s="142" t="s">
        <v>22</v>
      </c>
      <c r="D44" s="142"/>
      <c r="E44" s="142"/>
      <c r="F44" s="80" t="s">
        <v>40</v>
      </c>
      <c r="G44" s="80" t="s">
        <v>86</v>
      </c>
      <c r="H44" s="143"/>
      <c r="I44" s="143"/>
      <c r="J44" s="159">
        <f t="shared" si="5"/>
        <v>69066.559999999998</v>
      </c>
      <c r="K44" s="159"/>
      <c r="L44" s="15">
        <f t="shared" si="6"/>
        <v>0</v>
      </c>
      <c r="M44" s="19">
        <f t="shared" si="2"/>
        <v>69066.559999999998</v>
      </c>
      <c r="N44" s="20">
        <f t="shared" si="1"/>
        <v>0</v>
      </c>
      <c r="O44" s="18"/>
    </row>
    <row r="45" spans="1:15" s="1" customFormat="1" ht="24.75" customHeight="1" x14ac:dyDescent="0.2">
      <c r="A45" s="141" t="s">
        <v>28</v>
      </c>
      <c r="B45" s="141"/>
      <c r="C45" s="142" t="s">
        <v>22</v>
      </c>
      <c r="D45" s="142"/>
      <c r="E45" s="142"/>
      <c r="F45" s="80" t="s">
        <v>40</v>
      </c>
      <c r="G45" s="80" t="s">
        <v>86</v>
      </c>
      <c r="H45" s="143">
        <v>240</v>
      </c>
      <c r="I45" s="143"/>
      <c r="J45" s="144">
        <v>69066.559999999998</v>
      </c>
      <c r="K45" s="144"/>
      <c r="L45" s="8">
        <v>0</v>
      </c>
      <c r="M45" s="10">
        <f t="shared" si="2"/>
        <v>69066.559999999998</v>
      </c>
      <c r="N45" s="11">
        <f t="shared" si="1"/>
        <v>0</v>
      </c>
      <c r="O45" s="18"/>
    </row>
    <row r="46" spans="1:15" s="1" customFormat="1" ht="113.25" customHeight="1" x14ac:dyDescent="0.2">
      <c r="A46" s="155" t="s">
        <v>70</v>
      </c>
      <c r="B46" s="155"/>
      <c r="C46" s="156"/>
      <c r="D46" s="156"/>
      <c r="E46" s="156"/>
      <c r="F46" s="83"/>
      <c r="G46" s="83"/>
      <c r="H46" s="157" t="s">
        <v>0</v>
      </c>
      <c r="I46" s="157"/>
      <c r="J46" s="158">
        <f>J49+J48</f>
        <v>34291020</v>
      </c>
      <c r="K46" s="158"/>
      <c r="L46" s="13">
        <f>L49</f>
        <v>394978.26</v>
      </c>
      <c r="M46" s="13">
        <f t="shared" si="2"/>
        <v>33896041.740000002</v>
      </c>
      <c r="N46" s="14">
        <f t="shared" si="1"/>
        <v>1.1518416775004068E-2</v>
      </c>
      <c r="O46" s="14"/>
    </row>
    <row r="47" spans="1:15" s="1" customFormat="1" ht="43.5" customHeight="1" x14ac:dyDescent="0.2">
      <c r="A47" s="141" t="s">
        <v>87</v>
      </c>
      <c r="B47" s="141"/>
      <c r="C47" s="142" t="s">
        <v>22</v>
      </c>
      <c r="D47" s="142"/>
      <c r="E47" s="142"/>
      <c r="F47" s="80">
        <v>1101</v>
      </c>
      <c r="G47" s="80" t="s">
        <v>88</v>
      </c>
      <c r="H47" s="143">
        <v>240</v>
      </c>
      <c r="I47" s="143"/>
      <c r="J47" s="159">
        <f>J48</f>
        <v>33741020</v>
      </c>
      <c r="K47" s="159"/>
      <c r="L47" s="15">
        <v>0</v>
      </c>
      <c r="M47" s="19">
        <f t="shared" si="2"/>
        <v>33741020</v>
      </c>
      <c r="N47" s="20">
        <f t="shared" si="1"/>
        <v>0</v>
      </c>
      <c r="O47" s="18"/>
    </row>
    <row r="48" spans="1:15" s="1" customFormat="1" ht="29.25" customHeight="1" x14ac:dyDescent="0.2">
      <c r="A48" s="141" t="s">
        <v>28</v>
      </c>
      <c r="B48" s="141"/>
      <c r="C48" s="142" t="s">
        <v>22</v>
      </c>
      <c r="D48" s="142"/>
      <c r="E48" s="142"/>
      <c r="F48" s="80">
        <v>1101</v>
      </c>
      <c r="G48" s="80" t="s">
        <v>88</v>
      </c>
      <c r="H48" s="143">
        <v>240</v>
      </c>
      <c r="I48" s="143"/>
      <c r="J48" s="144">
        <v>33741020</v>
      </c>
      <c r="K48" s="144"/>
      <c r="L48" s="8">
        <v>0</v>
      </c>
      <c r="M48" s="10">
        <f t="shared" si="2"/>
        <v>33741020</v>
      </c>
      <c r="N48" s="11">
        <f t="shared" si="1"/>
        <v>0</v>
      </c>
      <c r="O48" s="18"/>
    </row>
    <row r="49" spans="1:17" s="1" customFormat="1" ht="31.5" customHeight="1" x14ac:dyDescent="0.2">
      <c r="A49" s="141" t="s">
        <v>28</v>
      </c>
      <c r="B49" s="141"/>
      <c r="C49" s="142" t="s">
        <v>22</v>
      </c>
      <c r="D49" s="142"/>
      <c r="E49" s="142"/>
      <c r="F49" s="80" t="s">
        <v>52</v>
      </c>
      <c r="G49" s="80" t="s">
        <v>53</v>
      </c>
      <c r="H49" s="143">
        <v>240</v>
      </c>
      <c r="I49" s="143"/>
      <c r="J49" s="144">
        <v>550000</v>
      </c>
      <c r="K49" s="144"/>
      <c r="L49" s="8">
        <v>394978.26</v>
      </c>
      <c r="M49" s="10">
        <f t="shared" si="2"/>
        <v>155021.74</v>
      </c>
      <c r="N49" s="11">
        <f>L49/J49</f>
        <v>0.71814229090909087</v>
      </c>
      <c r="O49" s="18" t="s">
        <v>27</v>
      </c>
    </row>
    <row r="50" spans="1:17" s="1" customFormat="1" ht="15.75" x14ac:dyDescent="0.2">
      <c r="A50" s="206" t="s">
        <v>54</v>
      </c>
      <c r="B50" s="206"/>
      <c r="C50" s="206"/>
      <c r="D50" s="206"/>
      <c r="E50" s="206"/>
      <c r="F50" s="206"/>
      <c r="G50" s="206"/>
      <c r="H50" s="206"/>
      <c r="I50" s="206"/>
      <c r="J50" s="144">
        <f>J7+J10+J18+J23+J27+J32+J15+J35+J46+J25</f>
        <v>109974717.61000001</v>
      </c>
      <c r="K50" s="144"/>
      <c r="L50" s="8">
        <f>L7+L10+L18+L23+L27+L32+L15+L35+L46</f>
        <v>12346224.66</v>
      </c>
      <c r="M50" s="8">
        <f t="shared" si="2"/>
        <v>97628492.950000018</v>
      </c>
      <c r="N50" s="9">
        <f>L50/J50</f>
        <v>0.11226420879554372</v>
      </c>
      <c r="O50" s="17"/>
    </row>
    <row r="51" spans="1:17" s="1" customFormat="1" ht="15" x14ac:dyDescent="0.2">
      <c r="A51" s="89"/>
      <c r="B51" s="37"/>
      <c r="C51" s="89"/>
      <c r="D51" s="89"/>
      <c r="E51" s="89"/>
      <c r="F51" s="89"/>
      <c r="G51" s="89"/>
      <c r="H51" s="89"/>
      <c r="I51" s="89"/>
      <c r="J51" s="82"/>
      <c r="K51" s="82"/>
    </row>
    <row r="52" spans="1:17" s="1" customFormat="1" ht="15.75" x14ac:dyDescent="0.2">
      <c r="A52" s="89"/>
      <c r="B52" s="200" t="s">
        <v>55</v>
      </c>
      <c r="C52" s="200"/>
      <c r="D52" s="200"/>
      <c r="E52" s="200"/>
      <c r="F52" s="200"/>
      <c r="G52" s="200"/>
      <c r="H52" s="200"/>
      <c r="I52" s="200"/>
      <c r="J52" s="200"/>
      <c r="K52" s="200"/>
      <c r="L52" s="200"/>
    </row>
    <row r="53" spans="1:17" s="1" customFormat="1" ht="15" x14ac:dyDescent="0.2">
      <c r="A53" s="89"/>
      <c r="B53" s="89"/>
      <c r="C53" s="89"/>
      <c r="D53" s="89"/>
      <c r="E53" s="89"/>
      <c r="F53" s="89"/>
      <c r="G53" s="89"/>
      <c r="H53" s="89"/>
      <c r="I53" s="89"/>
      <c r="J53" s="201"/>
      <c r="K53" s="201"/>
    </row>
    <row r="54" spans="1:17" s="1" customFormat="1" ht="15.75" x14ac:dyDescent="0.2">
      <c r="A54" s="200" t="s">
        <v>56</v>
      </c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1"/>
      <c r="M54" s="21"/>
      <c r="N54" s="40"/>
    </row>
    <row r="55" spans="1:17" s="1" customFormat="1" ht="15.75" x14ac:dyDescent="0.25">
      <c r="A55" s="200" t="s">
        <v>59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2"/>
      <c r="M55" s="21"/>
      <c r="N55" s="40"/>
    </row>
    <row r="56" spans="1:17" s="1" customFormat="1" ht="14.25" x14ac:dyDescent="0.2">
      <c r="A56" s="202"/>
      <c r="B56" s="202"/>
      <c r="C56" s="202"/>
      <c r="D56" s="202"/>
      <c r="E56" s="202"/>
      <c r="F56" s="202"/>
      <c r="G56" s="202"/>
      <c r="H56" s="202"/>
      <c r="I56" s="202"/>
      <c r="J56" s="202"/>
      <c r="K56" s="202"/>
    </row>
    <row r="57" spans="1:17" s="1" customFormat="1" x14ac:dyDescent="0.2">
      <c r="A57" s="203"/>
      <c r="B57" s="203"/>
      <c r="C57" s="204"/>
      <c r="D57" s="204"/>
      <c r="E57" s="204"/>
      <c r="F57" s="204"/>
      <c r="G57" s="204"/>
      <c r="H57" s="204"/>
      <c r="I57" s="204"/>
      <c r="J57" s="205"/>
      <c r="K57" s="205"/>
      <c r="L57" s="205"/>
      <c r="M57" s="205"/>
      <c r="N57" s="205"/>
      <c r="O57" s="205"/>
      <c r="P57" s="205"/>
      <c r="Q57" s="81"/>
    </row>
    <row r="58" spans="1:17" s="1" customFormat="1" x14ac:dyDescent="0.2">
      <c r="A58" s="195" t="s">
        <v>0</v>
      </c>
      <c r="B58" s="195"/>
      <c r="C58" s="81"/>
      <c r="D58" s="196"/>
      <c r="E58" s="196"/>
      <c r="F58" s="196"/>
      <c r="G58" s="196"/>
      <c r="H58" s="196"/>
      <c r="I58" s="81"/>
      <c r="J58" s="197"/>
      <c r="K58" s="197"/>
      <c r="L58" s="197"/>
      <c r="M58" s="197"/>
      <c r="N58" s="197"/>
      <c r="O58" s="197"/>
      <c r="P58" s="198"/>
      <c r="Q58" s="198"/>
    </row>
    <row r="59" spans="1:17" s="1" customFormat="1" x14ac:dyDescent="0.2">
      <c r="A59" s="199"/>
      <c r="B59" s="199"/>
      <c r="C59" s="199"/>
      <c r="D59" s="199"/>
      <c r="E59" s="199"/>
      <c r="F59" s="199"/>
      <c r="G59" s="199"/>
      <c r="H59" s="199"/>
      <c r="I59" s="199"/>
      <c r="J59" s="199"/>
      <c r="K59" s="199"/>
    </row>
  </sheetData>
  <mergeCells count="202">
    <mergeCell ref="A5:B5"/>
    <mergeCell ref="C5:E5"/>
    <mergeCell ref="H5:I5"/>
    <mergeCell ref="J5:K5"/>
    <mergeCell ref="A6:B6"/>
    <mergeCell ref="C6:E6"/>
    <mergeCell ref="H6:I6"/>
    <mergeCell ref="J6:K6"/>
    <mergeCell ref="A1:H1"/>
    <mergeCell ref="A2:K2"/>
    <mergeCell ref="A3:B4"/>
    <mergeCell ref="C3:I3"/>
    <mergeCell ref="J3:K4"/>
    <mergeCell ref="C4:E4"/>
    <mergeCell ref="H4:I4"/>
    <mergeCell ref="A9:B9"/>
    <mergeCell ref="C9:E9"/>
    <mergeCell ref="H9:I9"/>
    <mergeCell ref="J9:K9"/>
    <mergeCell ref="A10:B10"/>
    <mergeCell ref="C10:E10"/>
    <mergeCell ref="H10:I10"/>
    <mergeCell ref="J10:K10"/>
    <mergeCell ref="A7:B7"/>
    <mergeCell ref="C7:E7"/>
    <mergeCell ref="H7:I7"/>
    <mergeCell ref="J7:K7"/>
    <mergeCell ref="A8:B8"/>
    <mergeCell ref="C8:E8"/>
    <mergeCell ref="H8:I8"/>
    <mergeCell ref="J8:K8"/>
    <mergeCell ref="A13:B13"/>
    <mergeCell ref="C13:E13"/>
    <mergeCell ref="H13:I13"/>
    <mergeCell ref="J13:K13"/>
    <mergeCell ref="A14:B14"/>
    <mergeCell ref="C14:E14"/>
    <mergeCell ref="H14:I14"/>
    <mergeCell ref="J14:K14"/>
    <mergeCell ref="A11:B11"/>
    <mergeCell ref="C11:E11"/>
    <mergeCell ref="H11:I11"/>
    <mergeCell ref="J11:K11"/>
    <mergeCell ref="A12:B12"/>
    <mergeCell ref="C12:E12"/>
    <mergeCell ref="H12:I12"/>
    <mergeCell ref="J12:K12"/>
    <mergeCell ref="A17:B17"/>
    <mergeCell ref="C17:E17"/>
    <mergeCell ref="H17:I17"/>
    <mergeCell ref="J17:K17"/>
    <mergeCell ref="A18:B18"/>
    <mergeCell ref="C18:E18"/>
    <mergeCell ref="H18:I18"/>
    <mergeCell ref="J18:K18"/>
    <mergeCell ref="A15:B15"/>
    <mergeCell ref="C15:E15"/>
    <mergeCell ref="H15:I15"/>
    <mergeCell ref="J15:K15"/>
    <mergeCell ref="A16:B16"/>
    <mergeCell ref="C16:E16"/>
    <mergeCell ref="H16:I16"/>
    <mergeCell ref="J16:K16"/>
    <mergeCell ref="A21:B21"/>
    <mergeCell ref="C21:E21"/>
    <mergeCell ref="H21:I21"/>
    <mergeCell ref="J21:K21"/>
    <mergeCell ref="A22:B22"/>
    <mergeCell ref="C22:E22"/>
    <mergeCell ref="H22:I22"/>
    <mergeCell ref="J22:K22"/>
    <mergeCell ref="A19:B19"/>
    <mergeCell ref="C19:E19"/>
    <mergeCell ref="H19:I19"/>
    <mergeCell ref="J19:K19"/>
    <mergeCell ref="A20:B20"/>
    <mergeCell ref="C20:E20"/>
    <mergeCell ref="H20:I20"/>
    <mergeCell ref="J20:K20"/>
    <mergeCell ref="A25:B25"/>
    <mergeCell ref="C25:E25"/>
    <mergeCell ref="H25:I25"/>
    <mergeCell ref="J25:K25"/>
    <mergeCell ref="A26:B26"/>
    <mergeCell ref="C26:E26"/>
    <mergeCell ref="H26:I26"/>
    <mergeCell ref="J26:K26"/>
    <mergeCell ref="A23:B23"/>
    <mergeCell ref="C23:E23"/>
    <mergeCell ref="H23:I23"/>
    <mergeCell ref="J23:K23"/>
    <mergeCell ref="A24:B24"/>
    <mergeCell ref="C24:E24"/>
    <mergeCell ref="H24:I24"/>
    <mergeCell ref="J24:K24"/>
    <mergeCell ref="A29:B29"/>
    <mergeCell ref="C29:E29"/>
    <mergeCell ref="H29:I29"/>
    <mergeCell ref="J29:K29"/>
    <mergeCell ref="A30:B30"/>
    <mergeCell ref="C30:E30"/>
    <mergeCell ref="H30:I30"/>
    <mergeCell ref="J30:K30"/>
    <mergeCell ref="A27:B27"/>
    <mergeCell ref="C27:E27"/>
    <mergeCell ref="H27:I27"/>
    <mergeCell ref="J27:K27"/>
    <mergeCell ref="A28:B28"/>
    <mergeCell ref="C28:E28"/>
    <mergeCell ref="H28:I28"/>
    <mergeCell ref="J28:K28"/>
    <mergeCell ref="A33:B33"/>
    <mergeCell ref="C33:E33"/>
    <mergeCell ref="H33:I33"/>
    <mergeCell ref="J33:K33"/>
    <mergeCell ref="A34:B34"/>
    <mergeCell ref="C34:E34"/>
    <mergeCell ref="H34:I34"/>
    <mergeCell ref="J34:K34"/>
    <mergeCell ref="A31:B31"/>
    <mergeCell ref="C31:E31"/>
    <mergeCell ref="H31:I31"/>
    <mergeCell ref="J31:K31"/>
    <mergeCell ref="A32:B32"/>
    <mergeCell ref="C32:E32"/>
    <mergeCell ref="H32:I32"/>
    <mergeCell ref="J32:K32"/>
    <mergeCell ref="A37:B37"/>
    <mergeCell ref="C37:E37"/>
    <mergeCell ref="H37:I37"/>
    <mergeCell ref="J37:K37"/>
    <mergeCell ref="A38:B38"/>
    <mergeCell ref="C38:E38"/>
    <mergeCell ref="H38:I38"/>
    <mergeCell ref="J38:K38"/>
    <mergeCell ref="A35:B35"/>
    <mergeCell ref="C35:E35"/>
    <mergeCell ref="H35:I35"/>
    <mergeCell ref="J35:K35"/>
    <mergeCell ref="A36:B36"/>
    <mergeCell ref="C36:E36"/>
    <mergeCell ref="H36:I36"/>
    <mergeCell ref="J36:K36"/>
    <mergeCell ref="A41:B41"/>
    <mergeCell ref="C41:E41"/>
    <mergeCell ref="H41:I41"/>
    <mergeCell ref="J41:K41"/>
    <mergeCell ref="A42:B42"/>
    <mergeCell ref="C42:E42"/>
    <mergeCell ref="H42:I42"/>
    <mergeCell ref="J42:K42"/>
    <mergeCell ref="A39:B39"/>
    <mergeCell ref="C39:E39"/>
    <mergeCell ref="H39:I39"/>
    <mergeCell ref="J39:K39"/>
    <mergeCell ref="A40:B40"/>
    <mergeCell ref="C40:E40"/>
    <mergeCell ref="H40:I40"/>
    <mergeCell ref="J40:K40"/>
    <mergeCell ref="A45:B45"/>
    <mergeCell ref="C45:E45"/>
    <mergeCell ref="H45:I45"/>
    <mergeCell ref="J45:K45"/>
    <mergeCell ref="A46:B46"/>
    <mergeCell ref="C46:E46"/>
    <mergeCell ref="H46:I46"/>
    <mergeCell ref="J46:K46"/>
    <mergeCell ref="A43:B43"/>
    <mergeCell ref="C43:E43"/>
    <mergeCell ref="H43:I43"/>
    <mergeCell ref="J43:K43"/>
    <mergeCell ref="A44:B44"/>
    <mergeCell ref="C44:E44"/>
    <mergeCell ref="H44:I44"/>
    <mergeCell ref="J44:K44"/>
    <mergeCell ref="A49:B49"/>
    <mergeCell ref="C49:E49"/>
    <mergeCell ref="H49:I49"/>
    <mergeCell ref="J49:K49"/>
    <mergeCell ref="A50:I50"/>
    <mergeCell ref="J50:K50"/>
    <mergeCell ref="A47:B47"/>
    <mergeCell ref="C47:E47"/>
    <mergeCell ref="H47:I47"/>
    <mergeCell ref="J47:K47"/>
    <mergeCell ref="A48:B48"/>
    <mergeCell ref="C48:E48"/>
    <mergeCell ref="H48:I48"/>
    <mergeCell ref="J48:K48"/>
    <mergeCell ref="A58:B58"/>
    <mergeCell ref="D58:H58"/>
    <mergeCell ref="J58:O58"/>
    <mergeCell ref="P58:Q58"/>
    <mergeCell ref="A59:K59"/>
    <mergeCell ref="B52:L52"/>
    <mergeCell ref="J53:K53"/>
    <mergeCell ref="A54:K54"/>
    <mergeCell ref="A55:K55"/>
    <mergeCell ref="A56:K56"/>
    <mergeCell ref="A57:B57"/>
    <mergeCell ref="C57:I57"/>
    <mergeCell ref="J57:P57"/>
  </mergeCells>
  <pageMargins left="0.7" right="0.7" top="0.75" bottom="0.75" header="0.3" footer="0.3"/>
  <pageSetup paperSize="9" scale="4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E2193-8FC9-4C85-AFD4-D777AA4C8C16}">
  <dimension ref="B3:E31"/>
  <sheetViews>
    <sheetView workbookViewId="0">
      <selection activeCell="B6" sqref="B6"/>
    </sheetView>
  </sheetViews>
  <sheetFormatPr defaultRowHeight="15" x14ac:dyDescent="0.25"/>
  <cols>
    <col min="2" max="2" width="17" customWidth="1"/>
    <col min="3" max="3" width="11.42578125" bestFit="1" customWidth="1"/>
    <col min="4" max="4" width="11.85546875" bestFit="1" customWidth="1"/>
    <col min="5" max="6" width="12.28515625" customWidth="1"/>
  </cols>
  <sheetData>
    <row r="3" spans="2:4" ht="15.75" thickBot="1" x14ac:dyDescent="0.3"/>
    <row r="4" spans="2:4" ht="16.5" thickBot="1" x14ac:dyDescent="0.3">
      <c r="B4" s="104">
        <v>1000000</v>
      </c>
      <c r="D4" s="102">
        <v>1000000</v>
      </c>
    </row>
    <row r="5" spans="2:4" ht="16.5" thickBot="1" x14ac:dyDescent="0.3">
      <c r="B5" s="102">
        <v>500000</v>
      </c>
      <c r="D5" s="102">
        <v>200000</v>
      </c>
    </row>
    <row r="6" spans="2:4" ht="16.5" thickBot="1" x14ac:dyDescent="0.3">
      <c r="B6" s="104">
        <v>50000</v>
      </c>
      <c r="D6" s="104">
        <v>50000</v>
      </c>
    </row>
    <row r="7" spans="2:4" ht="16.5" thickBot="1" x14ac:dyDescent="0.3">
      <c r="B7" s="102">
        <v>290800</v>
      </c>
      <c r="D7" s="102">
        <v>290800</v>
      </c>
    </row>
    <row r="8" spans="2:4" ht="16.5" thickBot="1" x14ac:dyDescent="0.3">
      <c r="B8" s="102">
        <v>30000</v>
      </c>
      <c r="D8" s="102">
        <v>30000</v>
      </c>
    </row>
    <row r="9" spans="2:4" ht="16.5" thickBot="1" x14ac:dyDescent="0.3">
      <c r="B9" s="104">
        <v>682462.92</v>
      </c>
      <c r="D9" s="102">
        <v>0</v>
      </c>
    </row>
    <row r="10" spans="2:4" ht="16.5" thickBot="1" x14ac:dyDescent="0.3">
      <c r="B10" s="102">
        <v>6000000</v>
      </c>
      <c r="D10" s="102">
        <v>3916584.63</v>
      </c>
    </row>
    <row r="11" spans="2:4" ht="16.5" thickBot="1" x14ac:dyDescent="0.3">
      <c r="B11" s="102">
        <v>20000</v>
      </c>
      <c r="D11" s="102">
        <v>20000</v>
      </c>
    </row>
    <row r="12" spans="2:4" ht="16.5" thickBot="1" x14ac:dyDescent="0.3">
      <c r="B12" s="102">
        <v>50000</v>
      </c>
      <c r="D12" s="102">
        <v>50000</v>
      </c>
    </row>
    <row r="13" spans="2:4" ht="16.5" thickBot="1" x14ac:dyDescent="0.3">
      <c r="B13" s="102">
        <v>150000</v>
      </c>
      <c r="D13" s="102">
        <v>150000</v>
      </c>
    </row>
    <row r="14" spans="2:4" ht="16.5" thickBot="1" x14ac:dyDescent="0.3">
      <c r="B14" s="102">
        <v>153103.72</v>
      </c>
      <c r="D14" s="102">
        <v>153103.72</v>
      </c>
    </row>
    <row r="15" spans="2:4" ht="16.5" thickBot="1" x14ac:dyDescent="0.3">
      <c r="B15" s="102">
        <v>50000</v>
      </c>
      <c r="D15" s="102">
        <v>50000</v>
      </c>
    </row>
    <row r="16" spans="2:4" ht="16.5" thickBot="1" x14ac:dyDescent="0.3">
      <c r="B16" s="102">
        <v>50000</v>
      </c>
      <c r="D16" s="102">
        <v>50000</v>
      </c>
    </row>
    <row r="17" spans="2:5" ht="16.5" thickBot="1" x14ac:dyDescent="0.3">
      <c r="B17" s="102">
        <v>0</v>
      </c>
      <c r="D17" s="102">
        <v>0</v>
      </c>
    </row>
    <row r="18" spans="2:5" ht="16.5" thickBot="1" x14ac:dyDescent="0.3">
      <c r="B18" s="104">
        <v>50000</v>
      </c>
      <c r="D18" s="104">
        <v>50000</v>
      </c>
    </row>
    <row r="19" spans="2:5" ht="16.5" thickBot="1" x14ac:dyDescent="0.3">
      <c r="B19" s="104">
        <v>50000</v>
      </c>
      <c r="D19" s="104">
        <v>50000</v>
      </c>
    </row>
    <row r="20" spans="2:5" ht="16.5" thickBot="1" x14ac:dyDescent="0.3">
      <c r="B20" s="104">
        <v>150000</v>
      </c>
      <c r="D20" s="104">
        <v>150000</v>
      </c>
    </row>
    <row r="21" spans="2:5" ht="16.5" thickBot="1" x14ac:dyDescent="0.3">
      <c r="B21" s="102">
        <v>4989.99</v>
      </c>
      <c r="D21" s="102">
        <v>4989.99</v>
      </c>
    </row>
    <row r="22" spans="2:5" ht="16.5" thickBot="1" x14ac:dyDescent="0.3">
      <c r="B22" s="102">
        <v>7812.4</v>
      </c>
      <c r="D22" s="102">
        <v>7812.4</v>
      </c>
    </row>
    <row r="23" spans="2:5" ht="16.5" thickBot="1" x14ac:dyDescent="0.3">
      <c r="B23" s="102">
        <v>30630.01</v>
      </c>
      <c r="D23" s="102">
        <v>30630.01</v>
      </c>
    </row>
    <row r="24" spans="2:5" ht="16.5" thickBot="1" x14ac:dyDescent="0.3">
      <c r="B24" s="102">
        <v>1001</v>
      </c>
      <c r="D24" s="102">
        <v>1001</v>
      </c>
    </row>
    <row r="25" spans="2:5" ht="16.5" thickBot="1" x14ac:dyDescent="0.3">
      <c r="B25" s="102">
        <v>104500</v>
      </c>
      <c r="D25" s="102">
        <v>104500</v>
      </c>
    </row>
    <row r="26" spans="2:5" ht="16.5" thickBot="1" x14ac:dyDescent="0.3">
      <c r="B26" s="104">
        <v>152000</v>
      </c>
      <c r="D26" s="104">
        <v>152000</v>
      </c>
    </row>
    <row r="27" spans="2:5" ht="16.5" thickBot="1" x14ac:dyDescent="0.3">
      <c r="B27" s="102">
        <v>370000</v>
      </c>
      <c r="D27" s="102">
        <v>370000</v>
      </c>
    </row>
    <row r="29" spans="2:5" x14ac:dyDescent="0.25">
      <c r="C29" s="103">
        <f>SUM(B4:B27)</f>
        <v>9947300.040000001</v>
      </c>
      <c r="E29">
        <f>SUM(D4:D27)</f>
        <v>6881421.75</v>
      </c>
    </row>
    <row r="31" spans="2:5" x14ac:dyDescent="0.25">
      <c r="D31" s="103">
        <f>C29-E29</f>
        <v>3065878.290000001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98837-23F7-45D1-95C0-92B1A01C0548}">
  <dimension ref="A1:V59"/>
  <sheetViews>
    <sheetView topLeftCell="A31" workbookViewId="0">
      <selection activeCell="L34" sqref="L34"/>
    </sheetView>
  </sheetViews>
  <sheetFormatPr defaultColWidth="12.28515625" defaultRowHeight="12.75" x14ac:dyDescent="0.2"/>
  <cols>
    <col min="1" max="1" width="12.28515625" style="1"/>
    <col min="2" max="2" width="48" style="1" customWidth="1"/>
    <col min="3" max="3" width="9.5703125" style="1" customWidth="1"/>
    <col min="4" max="4" width="2.7109375" style="1" customWidth="1"/>
    <col min="5" max="5" width="12.28515625" style="1" hidden="1" customWidth="1"/>
    <col min="6" max="6" width="9.28515625" style="1" customWidth="1"/>
    <col min="7" max="7" width="12.28515625" style="1"/>
    <col min="8" max="8" width="8" style="1" customWidth="1"/>
    <col min="9" max="9" width="12.28515625" style="1" hidden="1" customWidth="1"/>
    <col min="10" max="10" width="12.28515625" style="1"/>
    <col min="11" max="11" width="7.28515625" style="1" customWidth="1"/>
    <col min="12" max="12" width="17.85546875" style="39" customWidth="1"/>
    <col min="13" max="13" width="19.7109375" style="39" customWidth="1"/>
    <col min="14" max="14" width="12.28515625" style="39"/>
    <col min="15" max="15" width="15.140625" style="39" customWidth="1"/>
    <col min="16" max="16384" width="12.28515625" style="39"/>
  </cols>
  <sheetData>
    <row r="1" spans="1:22" ht="48.75" customHeight="1" x14ac:dyDescent="0.2">
      <c r="A1" s="127" t="s">
        <v>89</v>
      </c>
      <c r="B1" s="127"/>
      <c r="C1" s="127"/>
      <c r="D1" s="127"/>
      <c r="E1" s="127"/>
      <c r="F1" s="127"/>
      <c r="G1" s="127"/>
      <c r="H1" s="127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s="1" customFormat="1" ht="13.5" thickBot="1" x14ac:dyDescent="0.25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22" s="1" customFormat="1" ht="13.5" thickBot="1" x14ac:dyDescent="0.25">
      <c r="A3" s="129" t="s">
        <v>2</v>
      </c>
      <c r="B3" s="130"/>
      <c r="C3" s="130" t="s">
        <v>3</v>
      </c>
      <c r="D3" s="130"/>
      <c r="E3" s="130"/>
      <c r="F3" s="130"/>
      <c r="G3" s="130"/>
      <c r="H3" s="130"/>
      <c r="I3" s="130"/>
      <c r="J3" s="133" t="s">
        <v>4</v>
      </c>
      <c r="K3" s="133"/>
      <c r="L3" s="24" t="s">
        <v>5</v>
      </c>
      <c r="M3" s="25" t="s">
        <v>6</v>
      </c>
      <c r="N3" s="2" t="s">
        <v>7</v>
      </c>
      <c r="O3" s="2" t="s">
        <v>8</v>
      </c>
    </row>
    <row r="4" spans="1:22" s="1" customFormat="1" ht="21.75" thickBot="1" x14ac:dyDescent="0.25">
      <c r="A4" s="131"/>
      <c r="B4" s="132"/>
      <c r="C4" s="135" t="s">
        <v>9</v>
      </c>
      <c r="D4" s="135"/>
      <c r="E4" s="135"/>
      <c r="F4" s="72" t="s">
        <v>10</v>
      </c>
      <c r="G4" s="72" t="s">
        <v>11</v>
      </c>
      <c r="H4" s="136" t="s">
        <v>12</v>
      </c>
      <c r="I4" s="136"/>
      <c r="J4" s="134"/>
      <c r="K4" s="134"/>
      <c r="L4" s="3" t="s">
        <v>13</v>
      </c>
      <c r="M4" s="3"/>
      <c r="N4" s="23" t="s">
        <v>14</v>
      </c>
      <c r="O4" s="23" t="s">
        <v>15</v>
      </c>
    </row>
    <row r="5" spans="1:22" s="1" customFormat="1" ht="13.5" thickBot="1" x14ac:dyDescent="0.25">
      <c r="A5" s="145" t="s">
        <v>16</v>
      </c>
      <c r="B5" s="146"/>
      <c r="C5" s="146" t="s">
        <v>17</v>
      </c>
      <c r="D5" s="146"/>
      <c r="E5" s="146"/>
      <c r="F5" s="69" t="s">
        <v>18</v>
      </c>
      <c r="G5" s="69" t="s">
        <v>19</v>
      </c>
      <c r="H5" s="147" t="s">
        <v>20</v>
      </c>
      <c r="I5" s="147"/>
      <c r="J5" s="148">
        <v>6</v>
      </c>
      <c r="K5" s="149"/>
      <c r="L5" s="4">
        <v>7</v>
      </c>
      <c r="M5" s="4">
        <v>8</v>
      </c>
      <c r="N5" s="4">
        <v>9</v>
      </c>
      <c r="O5" s="4">
        <v>10</v>
      </c>
    </row>
    <row r="6" spans="1:22" s="1" customFormat="1" ht="108" customHeight="1" x14ac:dyDescent="0.2">
      <c r="A6" s="150" t="s">
        <v>60</v>
      </c>
      <c r="B6" s="150"/>
      <c r="C6" s="151"/>
      <c r="D6" s="151"/>
      <c r="E6" s="151"/>
      <c r="F6" s="70"/>
      <c r="G6" s="70"/>
      <c r="H6" s="151"/>
      <c r="I6" s="151"/>
      <c r="J6" s="152">
        <f>J7+J10+J18</f>
        <v>12457248</v>
      </c>
      <c r="K6" s="152"/>
      <c r="L6" s="26">
        <f>L7+L10+L18</f>
        <v>4813275.88</v>
      </c>
      <c r="M6" s="26">
        <f t="shared" ref="M6:M22" si="0">J6-L6</f>
        <v>7643972.1200000001</v>
      </c>
      <c r="N6" s="27">
        <f t="shared" ref="N6:N48" si="1">L6/J6</f>
        <v>0.3863835640102854</v>
      </c>
      <c r="O6" s="36"/>
    </row>
    <row r="7" spans="1:22" s="1" customFormat="1" ht="28.5" customHeight="1" x14ac:dyDescent="0.2">
      <c r="A7" s="137" t="s">
        <v>21</v>
      </c>
      <c r="B7" s="137"/>
      <c r="C7" s="138" t="s">
        <v>22</v>
      </c>
      <c r="D7" s="138"/>
      <c r="E7" s="138"/>
      <c r="F7" s="74" t="s">
        <v>23</v>
      </c>
      <c r="G7" s="74" t="s">
        <v>24</v>
      </c>
      <c r="H7" s="139" t="s">
        <v>0</v>
      </c>
      <c r="I7" s="139"/>
      <c r="J7" s="140">
        <f>J8+J9</f>
        <v>845362.3</v>
      </c>
      <c r="K7" s="140"/>
      <c r="L7" s="5">
        <f>L8+L9</f>
        <v>309365.8</v>
      </c>
      <c r="M7" s="75">
        <f t="shared" si="0"/>
        <v>535996.5</v>
      </c>
      <c r="N7" s="6">
        <f t="shared" si="1"/>
        <v>0.36595646623938632</v>
      </c>
      <c r="O7" s="7"/>
    </row>
    <row r="8" spans="1:22" s="1" customFormat="1" ht="27" customHeight="1" x14ac:dyDescent="0.2">
      <c r="A8" s="141" t="s">
        <v>25</v>
      </c>
      <c r="B8" s="141"/>
      <c r="C8" s="142" t="s">
        <v>22</v>
      </c>
      <c r="D8" s="142"/>
      <c r="E8" s="142"/>
      <c r="F8" s="73" t="s">
        <v>23</v>
      </c>
      <c r="G8" s="73" t="s">
        <v>26</v>
      </c>
      <c r="H8" s="143">
        <v>120</v>
      </c>
      <c r="I8" s="143"/>
      <c r="J8" s="144">
        <v>837362.3</v>
      </c>
      <c r="K8" s="144"/>
      <c r="L8" s="8">
        <v>309365.8</v>
      </c>
      <c r="M8" s="8">
        <f t="shared" si="0"/>
        <v>527996.5</v>
      </c>
      <c r="N8" s="9">
        <f t="shared" si="1"/>
        <v>0.3694527446482842</v>
      </c>
      <c r="O8" s="18" t="s">
        <v>27</v>
      </c>
    </row>
    <row r="9" spans="1:22" s="1" customFormat="1" ht="28.5" customHeight="1" x14ac:dyDescent="0.2">
      <c r="A9" s="153" t="s">
        <v>28</v>
      </c>
      <c r="B9" s="153"/>
      <c r="C9" s="143" t="s">
        <v>22</v>
      </c>
      <c r="D9" s="143"/>
      <c r="E9" s="143"/>
      <c r="F9" s="32" t="s">
        <v>35</v>
      </c>
      <c r="G9" s="73">
        <v>110000190</v>
      </c>
      <c r="H9" s="143">
        <v>240</v>
      </c>
      <c r="I9" s="143"/>
      <c r="J9" s="144">
        <v>8000</v>
      </c>
      <c r="K9" s="144"/>
      <c r="L9" s="8">
        <v>0</v>
      </c>
      <c r="M9" s="8">
        <f t="shared" si="0"/>
        <v>8000</v>
      </c>
      <c r="N9" s="9">
        <f t="shared" si="1"/>
        <v>0</v>
      </c>
      <c r="O9" s="18" t="s">
        <v>27</v>
      </c>
    </row>
    <row r="10" spans="1:22" s="1" customFormat="1" ht="29.25" customHeight="1" x14ac:dyDescent="0.2">
      <c r="A10" s="154" t="s">
        <v>29</v>
      </c>
      <c r="B10" s="154"/>
      <c r="C10" s="138" t="s">
        <v>22</v>
      </c>
      <c r="D10" s="138"/>
      <c r="E10" s="138"/>
      <c r="F10" s="74" t="s">
        <v>30</v>
      </c>
      <c r="G10" s="74" t="s">
        <v>31</v>
      </c>
      <c r="H10" s="139" t="s">
        <v>0</v>
      </c>
      <c r="I10" s="139"/>
      <c r="J10" s="140">
        <f>J11+J12+J13+J14</f>
        <v>3804637.7</v>
      </c>
      <c r="K10" s="140"/>
      <c r="L10" s="5">
        <f>L11+L12+L13+L14</f>
        <v>1421002.2</v>
      </c>
      <c r="M10" s="5">
        <f t="shared" si="0"/>
        <v>2383635.5</v>
      </c>
      <c r="N10" s="6">
        <f t="shared" si="1"/>
        <v>0.3734921198935709</v>
      </c>
      <c r="O10" s="6"/>
    </row>
    <row r="11" spans="1:22" s="1" customFormat="1" ht="25.5" customHeight="1" x14ac:dyDescent="0.2">
      <c r="A11" s="153" t="s">
        <v>25</v>
      </c>
      <c r="B11" s="153"/>
      <c r="C11" s="142" t="s">
        <v>22</v>
      </c>
      <c r="D11" s="142"/>
      <c r="E11" s="142"/>
      <c r="F11" s="73" t="s">
        <v>30</v>
      </c>
      <c r="G11" s="73" t="s">
        <v>32</v>
      </c>
      <c r="H11" s="143">
        <v>120</v>
      </c>
      <c r="I11" s="143"/>
      <c r="J11" s="144">
        <v>2447454.7000000002</v>
      </c>
      <c r="K11" s="144"/>
      <c r="L11" s="8">
        <v>866895.62</v>
      </c>
      <c r="M11" s="10">
        <f t="shared" si="0"/>
        <v>1580559.08</v>
      </c>
      <c r="N11" s="11">
        <f t="shared" si="1"/>
        <v>0.35420292763743488</v>
      </c>
      <c r="O11" s="18" t="s">
        <v>27</v>
      </c>
    </row>
    <row r="12" spans="1:22" s="1" customFormat="1" ht="26.25" customHeight="1" x14ac:dyDescent="0.2">
      <c r="A12" s="153" t="s">
        <v>28</v>
      </c>
      <c r="B12" s="153"/>
      <c r="C12" s="142" t="s">
        <v>22</v>
      </c>
      <c r="D12" s="142"/>
      <c r="E12" s="142"/>
      <c r="F12" s="73" t="s">
        <v>30</v>
      </c>
      <c r="G12" s="32" t="s">
        <v>33</v>
      </c>
      <c r="H12" s="143">
        <v>240</v>
      </c>
      <c r="I12" s="143"/>
      <c r="J12" s="144">
        <v>1324183</v>
      </c>
      <c r="K12" s="144"/>
      <c r="L12" s="8">
        <v>554106.57999999996</v>
      </c>
      <c r="M12" s="10">
        <f t="shared" si="0"/>
        <v>770076.42</v>
      </c>
      <c r="N12" s="11">
        <f t="shared" si="1"/>
        <v>0.41845166415820167</v>
      </c>
      <c r="O12" s="18" t="s">
        <v>27</v>
      </c>
    </row>
    <row r="13" spans="1:22" s="1" customFormat="1" ht="14.25" customHeight="1" x14ac:dyDescent="0.2">
      <c r="A13" s="153" t="s">
        <v>34</v>
      </c>
      <c r="B13" s="153"/>
      <c r="C13" s="142" t="s">
        <v>22</v>
      </c>
      <c r="D13" s="142"/>
      <c r="E13" s="142"/>
      <c r="F13" s="73" t="s">
        <v>30</v>
      </c>
      <c r="G13" s="73" t="s">
        <v>33</v>
      </c>
      <c r="H13" s="143">
        <v>850</v>
      </c>
      <c r="I13" s="143"/>
      <c r="J13" s="144">
        <v>13000</v>
      </c>
      <c r="K13" s="144"/>
      <c r="L13" s="8">
        <v>0</v>
      </c>
      <c r="M13" s="10">
        <f t="shared" si="0"/>
        <v>13000</v>
      </c>
      <c r="N13" s="11">
        <f t="shared" si="1"/>
        <v>0</v>
      </c>
      <c r="O13" s="18" t="s">
        <v>27</v>
      </c>
    </row>
    <row r="14" spans="1:22" s="1" customFormat="1" ht="27.75" customHeight="1" x14ac:dyDescent="0.2">
      <c r="A14" s="153" t="s">
        <v>28</v>
      </c>
      <c r="B14" s="153"/>
      <c r="C14" s="143" t="s">
        <v>22</v>
      </c>
      <c r="D14" s="143"/>
      <c r="E14" s="143"/>
      <c r="F14" s="32" t="s">
        <v>35</v>
      </c>
      <c r="G14" s="73" t="s">
        <v>33</v>
      </c>
      <c r="H14" s="143">
        <v>240</v>
      </c>
      <c r="I14" s="143"/>
      <c r="J14" s="144">
        <v>20000</v>
      </c>
      <c r="K14" s="144"/>
      <c r="L14" s="8">
        <v>0</v>
      </c>
      <c r="M14" s="10">
        <f t="shared" si="0"/>
        <v>20000</v>
      </c>
      <c r="N14" s="11">
        <f>L14/J14</f>
        <v>0</v>
      </c>
      <c r="O14" s="18" t="s">
        <v>27</v>
      </c>
    </row>
    <row r="15" spans="1:22" s="1" customFormat="1" ht="120" customHeight="1" x14ac:dyDescent="0.2">
      <c r="A15" s="155" t="s">
        <v>61</v>
      </c>
      <c r="B15" s="155"/>
      <c r="C15" s="156"/>
      <c r="D15" s="156"/>
      <c r="E15" s="156"/>
      <c r="F15" s="76"/>
      <c r="G15" s="76"/>
      <c r="H15" s="157"/>
      <c r="I15" s="157"/>
      <c r="J15" s="158">
        <f>J17</f>
        <v>126000</v>
      </c>
      <c r="K15" s="158"/>
      <c r="L15" s="13">
        <f>L17</f>
        <v>24070</v>
      </c>
      <c r="M15" s="13">
        <f>J15-L15</f>
        <v>101930</v>
      </c>
      <c r="N15" s="14">
        <f>L15/J15</f>
        <v>0.19103174603174602</v>
      </c>
      <c r="O15" s="14"/>
    </row>
    <row r="16" spans="1:22" s="1" customFormat="1" ht="63" customHeight="1" x14ac:dyDescent="0.2">
      <c r="A16" s="141" t="s">
        <v>62</v>
      </c>
      <c r="B16" s="141"/>
      <c r="C16" s="142" t="s">
        <v>22</v>
      </c>
      <c r="D16" s="142"/>
      <c r="E16" s="142"/>
      <c r="F16" s="32" t="s">
        <v>49</v>
      </c>
      <c r="G16" s="32" t="s">
        <v>50</v>
      </c>
      <c r="H16" s="143" t="s">
        <v>0</v>
      </c>
      <c r="I16" s="143"/>
      <c r="J16" s="159">
        <f>J17</f>
        <v>126000</v>
      </c>
      <c r="K16" s="159"/>
      <c r="L16" s="15">
        <f>L17</f>
        <v>24070</v>
      </c>
      <c r="M16" s="19">
        <f>J16-L16</f>
        <v>101930</v>
      </c>
      <c r="N16" s="20">
        <f>L16/J16</f>
        <v>0.19103174603174602</v>
      </c>
      <c r="O16" s="20"/>
    </row>
    <row r="17" spans="1:15" s="46" customFormat="1" ht="34.5" customHeight="1" x14ac:dyDescent="0.2">
      <c r="A17" s="171" t="s">
        <v>28</v>
      </c>
      <c r="B17" s="171"/>
      <c r="C17" s="172" t="s">
        <v>22</v>
      </c>
      <c r="D17" s="172"/>
      <c r="E17" s="172"/>
      <c r="F17" s="41" t="s">
        <v>49</v>
      </c>
      <c r="G17" s="41" t="s">
        <v>50</v>
      </c>
      <c r="H17" s="173">
        <v>240</v>
      </c>
      <c r="I17" s="173"/>
      <c r="J17" s="174">
        <v>126000</v>
      </c>
      <c r="K17" s="174"/>
      <c r="L17" s="42">
        <v>24070</v>
      </c>
      <c r="M17" s="43">
        <f>J17-L17</f>
        <v>101930</v>
      </c>
      <c r="N17" s="44">
        <f>L17/J17</f>
        <v>0.19103174603174602</v>
      </c>
      <c r="O17" s="45" t="s">
        <v>27</v>
      </c>
    </row>
    <row r="18" spans="1:15" s="1" customFormat="1" ht="69.75" customHeight="1" x14ac:dyDescent="0.2">
      <c r="A18" s="137" t="s">
        <v>36</v>
      </c>
      <c r="B18" s="137"/>
      <c r="C18" s="138" t="s">
        <v>22</v>
      </c>
      <c r="D18" s="138"/>
      <c r="E18" s="138"/>
      <c r="F18" s="74" t="s">
        <v>37</v>
      </c>
      <c r="G18" s="33" t="s">
        <v>38</v>
      </c>
      <c r="H18" s="139" t="s">
        <v>0</v>
      </c>
      <c r="I18" s="139"/>
      <c r="J18" s="140">
        <f>J19+J20+J22+J21</f>
        <v>7807248</v>
      </c>
      <c r="K18" s="140"/>
      <c r="L18" s="5">
        <f>L19+L20+L22+L21</f>
        <v>3082907.88</v>
      </c>
      <c r="M18" s="5">
        <f t="shared" si="0"/>
        <v>4724340.12</v>
      </c>
      <c r="N18" s="6">
        <f t="shared" si="1"/>
        <v>0.39487766752125714</v>
      </c>
      <c r="O18" s="6"/>
    </row>
    <row r="19" spans="1:15" s="1" customFormat="1" ht="20.25" customHeight="1" x14ac:dyDescent="0.2">
      <c r="A19" s="160" t="s">
        <v>39</v>
      </c>
      <c r="B19" s="161"/>
      <c r="C19" s="162" t="s">
        <v>22</v>
      </c>
      <c r="D19" s="163"/>
      <c r="E19" s="164"/>
      <c r="F19" s="73" t="s">
        <v>37</v>
      </c>
      <c r="G19" s="32" t="s">
        <v>71</v>
      </c>
      <c r="H19" s="165">
        <v>110</v>
      </c>
      <c r="I19" s="165"/>
      <c r="J19" s="144">
        <v>5661458</v>
      </c>
      <c r="K19" s="144"/>
      <c r="L19" s="8">
        <v>2202011.5499999998</v>
      </c>
      <c r="M19" s="10">
        <f>J19-L19</f>
        <v>3459446.45</v>
      </c>
      <c r="N19" s="11">
        <f>L19/J19</f>
        <v>0.38894778518183831</v>
      </c>
      <c r="O19" s="18" t="s">
        <v>27</v>
      </c>
    </row>
    <row r="20" spans="1:15" s="1" customFormat="1" ht="27.75" customHeight="1" x14ac:dyDescent="0.2">
      <c r="A20" s="166" t="s">
        <v>28</v>
      </c>
      <c r="B20" s="166"/>
      <c r="C20" s="167" t="s">
        <v>22</v>
      </c>
      <c r="D20" s="168"/>
      <c r="E20" s="169"/>
      <c r="F20" s="77" t="s">
        <v>37</v>
      </c>
      <c r="G20" s="34" t="s">
        <v>71</v>
      </c>
      <c r="H20" s="165">
        <v>240</v>
      </c>
      <c r="I20" s="165"/>
      <c r="J20" s="170">
        <v>708378.76</v>
      </c>
      <c r="K20" s="170"/>
      <c r="L20" s="12">
        <v>250505.85</v>
      </c>
      <c r="M20" s="10">
        <f t="shared" si="0"/>
        <v>457872.91000000003</v>
      </c>
      <c r="N20" s="11">
        <f t="shared" si="1"/>
        <v>0.35363263856189026</v>
      </c>
      <c r="O20" s="18" t="s">
        <v>27</v>
      </c>
    </row>
    <row r="21" spans="1:15" s="1" customFormat="1" ht="21.75" customHeight="1" x14ac:dyDescent="0.2">
      <c r="A21" s="166" t="s">
        <v>34</v>
      </c>
      <c r="B21" s="166"/>
      <c r="C21" s="167" t="s">
        <v>22</v>
      </c>
      <c r="D21" s="168"/>
      <c r="E21" s="169"/>
      <c r="F21" s="77" t="s">
        <v>37</v>
      </c>
      <c r="G21" s="34" t="s">
        <v>71</v>
      </c>
      <c r="H21" s="165">
        <v>850</v>
      </c>
      <c r="I21" s="165"/>
      <c r="J21" s="170">
        <v>3.24</v>
      </c>
      <c r="K21" s="170"/>
      <c r="L21" s="12">
        <v>3.24</v>
      </c>
      <c r="M21" s="10">
        <f t="shared" si="0"/>
        <v>0</v>
      </c>
      <c r="N21" s="11">
        <f t="shared" si="1"/>
        <v>1</v>
      </c>
      <c r="O21" s="18" t="s">
        <v>27</v>
      </c>
    </row>
    <row r="22" spans="1:15" s="1" customFormat="1" ht="23.25" customHeight="1" x14ac:dyDescent="0.2">
      <c r="A22" s="160" t="s">
        <v>39</v>
      </c>
      <c r="B22" s="161"/>
      <c r="C22" s="162" t="s">
        <v>22</v>
      </c>
      <c r="D22" s="163"/>
      <c r="E22" s="164"/>
      <c r="F22" s="32" t="s">
        <v>40</v>
      </c>
      <c r="G22" s="32" t="s">
        <v>71</v>
      </c>
      <c r="H22" s="165">
        <v>110</v>
      </c>
      <c r="I22" s="165"/>
      <c r="J22" s="144">
        <v>1437408</v>
      </c>
      <c r="K22" s="144"/>
      <c r="L22" s="8">
        <v>630387.24</v>
      </c>
      <c r="M22" s="10">
        <f t="shared" si="0"/>
        <v>807020.76</v>
      </c>
      <c r="N22" s="11">
        <f t="shared" si="1"/>
        <v>0.4385583216456288</v>
      </c>
      <c r="O22" s="18" t="s">
        <v>27</v>
      </c>
    </row>
    <row r="23" spans="1:15" s="1" customFormat="1" ht="153.75" customHeight="1" x14ac:dyDescent="0.2">
      <c r="A23" s="155" t="s">
        <v>63</v>
      </c>
      <c r="B23" s="155"/>
      <c r="C23" s="156"/>
      <c r="D23" s="156"/>
      <c r="E23" s="156"/>
      <c r="F23" s="35"/>
      <c r="G23" s="35"/>
      <c r="H23" s="157" t="s">
        <v>0</v>
      </c>
      <c r="I23" s="157"/>
      <c r="J23" s="175">
        <f>J24</f>
        <v>192000</v>
      </c>
      <c r="K23" s="175"/>
      <c r="L23" s="28">
        <f>L24</f>
        <v>80000</v>
      </c>
      <c r="M23" s="28">
        <f>J23-L23</f>
        <v>112000</v>
      </c>
      <c r="N23" s="29">
        <f>L23/J23</f>
        <v>0.41666666666666669</v>
      </c>
      <c r="O23" s="14"/>
    </row>
    <row r="24" spans="1:15" s="1" customFormat="1" ht="27" customHeight="1" x14ac:dyDescent="0.2">
      <c r="A24" s="141" t="s">
        <v>28</v>
      </c>
      <c r="B24" s="141"/>
      <c r="C24" s="142" t="s">
        <v>22</v>
      </c>
      <c r="D24" s="142"/>
      <c r="E24" s="142"/>
      <c r="F24" s="32" t="s">
        <v>41</v>
      </c>
      <c r="G24" s="32" t="s">
        <v>42</v>
      </c>
      <c r="H24" s="143">
        <v>240</v>
      </c>
      <c r="I24" s="143"/>
      <c r="J24" s="176">
        <v>192000</v>
      </c>
      <c r="K24" s="176"/>
      <c r="L24" s="30">
        <v>80000</v>
      </c>
      <c r="M24" s="30">
        <f>J24-L24</f>
        <v>112000</v>
      </c>
      <c r="N24" s="31">
        <f>L24/J24</f>
        <v>0.41666666666666669</v>
      </c>
      <c r="O24" s="18" t="s">
        <v>27</v>
      </c>
    </row>
    <row r="25" spans="1:15" s="1" customFormat="1" ht="118.5" customHeight="1" x14ac:dyDescent="0.2">
      <c r="A25" s="155" t="s">
        <v>64</v>
      </c>
      <c r="B25" s="155"/>
      <c r="C25" s="156"/>
      <c r="D25" s="156"/>
      <c r="E25" s="156"/>
      <c r="F25" s="35"/>
      <c r="G25" s="35"/>
      <c r="H25" s="157" t="s">
        <v>0</v>
      </c>
      <c r="I25" s="157"/>
      <c r="J25" s="175">
        <f>J26</f>
        <v>10000</v>
      </c>
      <c r="K25" s="175"/>
      <c r="L25" s="28">
        <f>L26</f>
        <v>0</v>
      </c>
      <c r="M25" s="28">
        <f>J25-L25</f>
        <v>10000</v>
      </c>
      <c r="N25" s="29">
        <f>L25/J25</f>
        <v>0</v>
      </c>
      <c r="O25" s="14"/>
    </row>
    <row r="26" spans="1:15" s="1" customFormat="1" ht="27" customHeight="1" x14ac:dyDescent="0.2">
      <c r="A26" s="141" t="s">
        <v>28</v>
      </c>
      <c r="B26" s="141"/>
      <c r="C26" s="142" t="s">
        <v>22</v>
      </c>
      <c r="D26" s="142"/>
      <c r="E26" s="142"/>
      <c r="F26" s="32" t="s">
        <v>41</v>
      </c>
      <c r="G26" s="32" t="s">
        <v>42</v>
      </c>
      <c r="H26" s="143">
        <v>240</v>
      </c>
      <c r="I26" s="143"/>
      <c r="J26" s="176">
        <v>10000</v>
      </c>
      <c r="K26" s="176"/>
      <c r="L26" s="30">
        <v>0</v>
      </c>
      <c r="M26" s="30">
        <f>J26-L26</f>
        <v>10000</v>
      </c>
      <c r="N26" s="31">
        <f>L26/J26</f>
        <v>0</v>
      </c>
      <c r="O26" s="18" t="s">
        <v>27</v>
      </c>
    </row>
    <row r="27" spans="1:15" s="1" customFormat="1" ht="101.25" customHeight="1" x14ac:dyDescent="0.2">
      <c r="A27" s="155" t="s">
        <v>65</v>
      </c>
      <c r="B27" s="155"/>
      <c r="C27" s="156"/>
      <c r="D27" s="156"/>
      <c r="E27" s="156"/>
      <c r="F27" s="35"/>
      <c r="G27" s="76"/>
      <c r="H27" s="157"/>
      <c r="I27" s="157"/>
      <c r="J27" s="158">
        <f>J29+J31</f>
        <v>2266276.89</v>
      </c>
      <c r="K27" s="158"/>
      <c r="L27" s="13">
        <f>L29+L31</f>
        <v>767250.2</v>
      </c>
      <c r="M27" s="13">
        <f>M29</f>
        <v>1499026.6900000002</v>
      </c>
      <c r="N27" s="14">
        <f t="shared" si="1"/>
        <v>0.33855095261550316</v>
      </c>
      <c r="O27" s="14"/>
    </row>
    <row r="28" spans="1:15" s="1" customFormat="1" ht="117.75" customHeight="1" x14ac:dyDescent="0.2">
      <c r="A28" s="141" t="s">
        <v>43</v>
      </c>
      <c r="B28" s="141"/>
      <c r="C28" s="142" t="s">
        <v>22</v>
      </c>
      <c r="D28" s="142"/>
      <c r="E28" s="142"/>
      <c r="F28" s="32" t="s">
        <v>44</v>
      </c>
      <c r="G28" s="32" t="s">
        <v>45</v>
      </c>
      <c r="H28" s="143" t="s">
        <v>0</v>
      </c>
      <c r="I28" s="143"/>
      <c r="J28" s="159">
        <f>J29</f>
        <v>2266276.89</v>
      </c>
      <c r="K28" s="159"/>
      <c r="L28" s="15">
        <f>L29</f>
        <v>767250.2</v>
      </c>
      <c r="M28" s="15">
        <f>M29</f>
        <v>1499026.6900000002</v>
      </c>
      <c r="N28" s="16">
        <f t="shared" si="1"/>
        <v>0.33855095261550316</v>
      </c>
      <c r="O28" s="16"/>
    </row>
    <row r="29" spans="1:15" s="1" customFormat="1" ht="29.25" customHeight="1" x14ac:dyDescent="0.2">
      <c r="A29" s="141" t="s">
        <v>28</v>
      </c>
      <c r="B29" s="141"/>
      <c r="C29" s="142" t="s">
        <v>22</v>
      </c>
      <c r="D29" s="142"/>
      <c r="E29" s="142"/>
      <c r="F29" s="32" t="s">
        <v>44</v>
      </c>
      <c r="G29" s="32" t="s">
        <v>45</v>
      </c>
      <c r="H29" s="143">
        <v>240</v>
      </c>
      <c r="I29" s="143"/>
      <c r="J29" s="144">
        <v>2266276.89</v>
      </c>
      <c r="K29" s="144"/>
      <c r="L29" s="8">
        <v>767250.2</v>
      </c>
      <c r="M29" s="8">
        <f>J29-L29</f>
        <v>1499026.6900000002</v>
      </c>
      <c r="N29" s="9">
        <f t="shared" si="1"/>
        <v>0.33855095261550316</v>
      </c>
      <c r="O29" s="18" t="s">
        <v>46</v>
      </c>
    </row>
    <row r="30" spans="1:15" s="1" customFormat="1" ht="67.5" customHeight="1" x14ac:dyDescent="0.2">
      <c r="A30" s="141" t="s">
        <v>76</v>
      </c>
      <c r="B30" s="141"/>
      <c r="C30" s="142" t="s">
        <v>22</v>
      </c>
      <c r="D30" s="142"/>
      <c r="E30" s="142"/>
      <c r="F30" s="32" t="s">
        <v>44</v>
      </c>
      <c r="G30" s="32" t="s">
        <v>77</v>
      </c>
      <c r="H30" s="143" t="s">
        <v>0</v>
      </c>
      <c r="I30" s="143"/>
      <c r="J30" s="159">
        <f>J31</f>
        <v>0</v>
      </c>
      <c r="K30" s="159"/>
      <c r="L30" s="15">
        <f>L31</f>
        <v>0</v>
      </c>
      <c r="M30" s="15">
        <f>M31</f>
        <v>0</v>
      </c>
      <c r="N30" s="16" t="e">
        <f t="shared" si="1"/>
        <v>#DIV/0!</v>
      </c>
      <c r="O30" s="16"/>
    </row>
    <row r="31" spans="1:15" s="1" customFormat="1" ht="29.25" customHeight="1" x14ac:dyDescent="0.2">
      <c r="A31" s="141" t="s">
        <v>28</v>
      </c>
      <c r="B31" s="141"/>
      <c r="C31" s="142" t="s">
        <v>22</v>
      </c>
      <c r="D31" s="142"/>
      <c r="E31" s="142"/>
      <c r="F31" s="32" t="s">
        <v>44</v>
      </c>
      <c r="G31" s="32" t="s">
        <v>77</v>
      </c>
      <c r="H31" s="143">
        <v>240</v>
      </c>
      <c r="I31" s="143"/>
      <c r="J31" s="144">
        <v>0</v>
      </c>
      <c r="K31" s="144"/>
      <c r="L31" s="8">
        <v>0</v>
      </c>
      <c r="M31" s="8">
        <f>J31-L31</f>
        <v>0</v>
      </c>
      <c r="N31" s="9" t="e">
        <f t="shared" si="1"/>
        <v>#DIV/0!</v>
      </c>
      <c r="O31" s="18" t="s">
        <v>46</v>
      </c>
    </row>
    <row r="32" spans="1:15" s="1" customFormat="1" ht="127.5" customHeight="1" x14ac:dyDescent="0.2">
      <c r="A32" s="177" t="s">
        <v>66</v>
      </c>
      <c r="B32" s="178"/>
      <c r="C32" s="179"/>
      <c r="D32" s="180"/>
      <c r="E32" s="181"/>
      <c r="F32" s="76"/>
      <c r="G32" s="76"/>
      <c r="H32" s="182"/>
      <c r="I32" s="183"/>
      <c r="J32" s="184">
        <f>J34</f>
        <v>250000</v>
      </c>
      <c r="K32" s="185"/>
      <c r="L32" s="13">
        <f>L34</f>
        <v>81500</v>
      </c>
      <c r="M32" s="13">
        <f t="shared" ref="M32:M50" si="2">J32-L32</f>
        <v>168500</v>
      </c>
      <c r="N32" s="14">
        <f t="shared" si="1"/>
        <v>0.32600000000000001</v>
      </c>
      <c r="O32" s="14"/>
    </row>
    <row r="33" spans="1:15" s="1" customFormat="1" ht="63.75" customHeight="1" x14ac:dyDescent="0.2">
      <c r="A33" s="186" t="s">
        <v>67</v>
      </c>
      <c r="B33" s="187"/>
      <c r="C33" s="188" t="s">
        <v>22</v>
      </c>
      <c r="D33" s="163"/>
      <c r="E33" s="164"/>
      <c r="F33" s="73" t="s">
        <v>47</v>
      </c>
      <c r="G33" s="73" t="s">
        <v>48</v>
      </c>
      <c r="H33" s="189" t="s">
        <v>0</v>
      </c>
      <c r="I33" s="190"/>
      <c r="J33" s="191">
        <f>J34</f>
        <v>250000</v>
      </c>
      <c r="K33" s="192"/>
      <c r="L33" s="15">
        <f>L34</f>
        <v>81500</v>
      </c>
      <c r="M33" s="19">
        <f t="shared" si="2"/>
        <v>168500</v>
      </c>
      <c r="N33" s="20">
        <f t="shared" si="1"/>
        <v>0.32600000000000001</v>
      </c>
      <c r="O33" s="20"/>
    </row>
    <row r="34" spans="1:15" s="1" customFormat="1" ht="51" customHeight="1" x14ac:dyDescent="0.2">
      <c r="A34" s="186" t="s">
        <v>28</v>
      </c>
      <c r="B34" s="187"/>
      <c r="C34" s="188" t="s">
        <v>22</v>
      </c>
      <c r="D34" s="163"/>
      <c r="E34" s="164"/>
      <c r="F34" s="73" t="s">
        <v>47</v>
      </c>
      <c r="G34" s="73" t="s">
        <v>48</v>
      </c>
      <c r="H34" s="189">
        <v>240</v>
      </c>
      <c r="I34" s="190"/>
      <c r="J34" s="193">
        <v>250000</v>
      </c>
      <c r="K34" s="194"/>
      <c r="L34" s="8">
        <v>81500</v>
      </c>
      <c r="M34" s="10">
        <f t="shared" si="2"/>
        <v>168500</v>
      </c>
      <c r="N34" s="11">
        <f t="shared" si="1"/>
        <v>0.32600000000000001</v>
      </c>
      <c r="O34" s="18" t="s">
        <v>27</v>
      </c>
    </row>
    <row r="35" spans="1:15" s="1" customFormat="1" ht="113.25" customHeight="1" x14ac:dyDescent="0.2">
      <c r="A35" s="155" t="s">
        <v>68</v>
      </c>
      <c r="B35" s="155"/>
      <c r="C35" s="156"/>
      <c r="D35" s="156"/>
      <c r="E35" s="156"/>
      <c r="F35" s="76"/>
      <c r="G35" s="76"/>
      <c r="H35" s="157" t="s">
        <v>0</v>
      </c>
      <c r="I35" s="157"/>
      <c r="J35" s="158">
        <f>J37+J39+J41+J43+J45</f>
        <v>54640196.820000008</v>
      </c>
      <c r="K35" s="158"/>
      <c r="L35" s="13">
        <f>L37+L39+L41+L43</f>
        <v>4224212.3899999997</v>
      </c>
      <c r="M35" s="13">
        <f t="shared" si="2"/>
        <v>50415984.430000007</v>
      </c>
      <c r="N35" s="14">
        <f t="shared" si="1"/>
        <v>7.7309611528591837E-2</v>
      </c>
      <c r="O35" s="14"/>
    </row>
    <row r="36" spans="1:15" s="1" customFormat="1" ht="60.75" customHeight="1" x14ac:dyDescent="0.2">
      <c r="A36" s="141" t="s">
        <v>69</v>
      </c>
      <c r="B36" s="141"/>
      <c r="C36" s="142" t="s">
        <v>22</v>
      </c>
      <c r="D36" s="142"/>
      <c r="E36" s="142"/>
      <c r="F36" s="73" t="s">
        <v>40</v>
      </c>
      <c r="G36" s="73" t="s">
        <v>51</v>
      </c>
      <c r="H36" s="143" t="s">
        <v>0</v>
      </c>
      <c r="I36" s="143"/>
      <c r="J36" s="159">
        <f>J37</f>
        <v>10137723.82</v>
      </c>
      <c r="K36" s="159"/>
      <c r="L36" s="15">
        <f>L37</f>
        <v>4224212.3899999997</v>
      </c>
      <c r="M36" s="19">
        <f t="shared" si="2"/>
        <v>5913511.4300000006</v>
      </c>
      <c r="N36" s="20">
        <f t="shared" si="1"/>
        <v>0.41668252805095646</v>
      </c>
      <c r="O36" s="20"/>
    </row>
    <row r="37" spans="1:15" s="1" customFormat="1" ht="30.75" customHeight="1" x14ac:dyDescent="0.2">
      <c r="A37" s="141" t="s">
        <v>28</v>
      </c>
      <c r="B37" s="141"/>
      <c r="C37" s="142" t="s">
        <v>22</v>
      </c>
      <c r="D37" s="142"/>
      <c r="E37" s="142"/>
      <c r="F37" s="73" t="s">
        <v>40</v>
      </c>
      <c r="G37" s="73" t="s">
        <v>51</v>
      </c>
      <c r="H37" s="143">
        <v>240</v>
      </c>
      <c r="I37" s="143"/>
      <c r="J37" s="144">
        <v>10137723.82</v>
      </c>
      <c r="K37" s="144"/>
      <c r="L37" s="8">
        <v>4224212.3899999997</v>
      </c>
      <c r="M37" s="10">
        <f t="shared" si="2"/>
        <v>5913511.4300000006</v>
      </c>
      <c r="N37" s="11">
        <f t="shared" si="1"/>
        <v>0.41668252805095646</v>
      </c>
      <c r="O37" s="18" t="s">
        <v>27</v>
      </c>
    </row>
    <row r="38" spans="1:15" s="1" customFormat="1" ht="27" customHeight="1" x14ac:dyDescent="0.2">
      <c r="A38" s="141" t="s">
        <v>57</v>
      </c>
      <c r="B38" s="141"/>
      <c r="C38" s="142" t="s">
        <v>22</v>
      </c>
      <c r="D38" s="142"/>
      <c r="E38" s="142"/>
      <c r="F38" s="73" t="s">
        <v>40</v>
      </c>
      <c r="G38" s="73" t="s">
        <v>58</v>
      </c>
      <c r="H38" s="143"/>
      <c r="I38" s="143"/>
      <c r="J38" s="159">
        <f>J39</f>
        <v>12802394.390000001</v>
      </c>
      <c r="K38" s="159"/>
      <c r="L38" s="15">
        <f>L39</f>
        <v>0</v>
      </c>
      <c r="M38" s="19">
        <f t="shared" si="2"/>
        <v>12802394.390000001</v>
      </c>
      <c r="N38" s="20">
        <f t="shared" si="1"/>
        <v>0</v>
      </c>
      <c r="O38" s="18"/>
    </row>
    <row r="39" spans="1:15" s="1" customFormat="1" ht="24.75" customHeight="1" x14ac:dyDescent="0.2">
      <c r="A39" s="141" t="s">
        <v>28</v>
      </c>
      <c r="B39" s="141"/>
      <c r="C39" s="142" t="s">
        <v>22</v>
      </c>
      <c r="D39" s="142"/>
      <c r="E39" s="142"/>
      <c r="F39" s="73" t="s">
        <v>40</v>
      </c>
      <c r="G39" s="73" t="s">
        <v>58</v>
      </c>
      <c r="H39" s="143">
        <v>240</v>
      </c>
      <c r="I39" s="143"/>
      <c r="J39" s="144">
        <v>12802394.390000001</v>
      </c>
      <c r="K39" s="144"/>
      <c r="L39" s="8">
        <v>0</v>
      </c>
      <c r="M39" s="10">
        <f t="shared" si="2"/>
        <v>12802394.390000001</v>
      </c>
      <c r="N39" s="11">
        <f t="shared" si="1"/>
        <v>0</v>
      </c>
      <c r="O39" s="18"/>
    </row>
    <row r="40" spans="1:15" s="1" customFormat="1" ht="44.25" customHeight="1" x14ac:dyDescent="0.2">
      <c r="A40" s="141" t="s">
        <v>84</v>
      </c>
      <c r="B40" s="141"/>
      <c r="C40" s="142" t="s">
        <v>22</v>
      </c>
      <c r="D40" s="142"/>
      <c r="E40" s="142"/>
      <c r="F40" s="73" t="s">
        <v>40</v>
      </c>
      <c r="G40" s="73" t="s">
        <v>83</v>
      </c>
      <c r="H40" s="143"/>
      <c r="I40" s="143"/>
      <c r="J40" s="159">
        <f t="shared" ref="J40" si="3">J41</f>
        <v>1001001</v>
      </c>
      <c r="K40" s="159"/>
      <c r="L40" s="15">
        <f t="shared" ref="L40" si="4">L41</f>
        <v>0</v>
      </c>
      <c r="M40" s="19">
        <f t="shared" si="2"/>
        <v>1001001</v>
      </c>
      <c r="N40" s="20">
        <f t="shared" si="1"/>
        <v>0</v>
      </c>
      <c r="O40" s="18"/>
    </row>
    <row r="41" spans="1:15" s="1" customFormat="1" ht="30.75" customHeight="1" x14ac:dyDescent="0.2">
      <c r="A41" s="141" t="s">
        <v>28</v>
      </c>
      <c r="B41" s="141"/>
      <c r="C41" s="142" t="s">
        <v>22</v>
      </c>
      <c r="D41" s="142"/>
      <c r="E41" s="142"/>
      <c r="F41" s="73" t="s">
        <v>40</v>
      </c>
      <c r="G41" s="73" t="s">
        <v>83</v>
      </c>
      <c r="H41" s="143">
        <v>240</v>
      </c>
      <c r="I41" s="143"/>
      <c r="J41" s="144">
        <v>1001001</v>
      </c>
      <c r="K41" s="144"/>
      <c r="L41" s="8">
        <v>0</v>
      </c>
      <c r="M41" s="10">
        <f t="shared" si="2"/>
        <v>1001001</v>
      </c>
      <c r="N41" s="11">
        <f t="shared" si="1"/>
        <v>0</v>
      </c>
      <c r="O41" s="18"/>
    </row>
    <row r="42" spans="1:15" s="1" customFormat="1" ht="24.75" customHeight="1" x14ac:dyDescent="0.2">
      <c r="A42" s="141" t="s">
        <v>74</v>
      </c>
      <c r="B42" s="141"/>
      <c r="C42" s="142" t="s">
        <v>22</v>
      </c>
      <c r="D42" s="142"/>
      <c r="E42" s="142"/>
      <c r="F42" s="73" t="s">
        <v>40</v>
      </c>
      <c r="G42" s="73" t="s">
        <v>75</v>
      </c>
      <c r="H42" s="143"/>
      <c r="I42" s="143"/>
      <c r="J42" s="159">
        <f t="shared" ref="J42:J44" si="5">J43</f>
        <v>30630011.050000001</v>
      </c>
      <c r="K42" s="159"/>
      <c r="L42" s="15">
        <f t="shared" ref="L42:L44" si="6">L43</f>
        <v>0</v>
      </c>
      <c r="M42" s="19">
        <f t="shared" si="2"/>
        <v>30630011.050000001</v>
      </c>
      <c r="N42" s="20">
        <f t="shared" si="1"/>
        <v>0</v>
      </c>
      <c r="O42" s="18"/>
    </row>
    <row r="43" spans="1:15" s="1" customFormat="1" ht="24.75" customHeight="1" x14ac:dyDescent="0.2">
      <c r="A43" s="141" t="s">
        <v>28</v>
      </c>
      <c r="B43" s="141"/>
      <c r="C43" s="142" t="s">
        <v>22</v>
      </c>
      <c r="D43" s="142"/>
      <c r="E43" s="142"/>
      <c r="F43" s="73" t="s">
        <v>40</v>
      </c>
      <c r="G43" s="73" t="s">
        <v>75</v>
      </c>
      <c r="H43" s="143">
        <v>240</v>
      </c>
      <c r="I43" s="143"/>
      <c r="J43" s="144">
        <v>30630011.050000001</v>
      </c>
      <c r="K43" s="144"/>
      <c r="L43" s="8">
        <v>0</v>
      </c>
      <c r="M43" s="10">
        <f t="shared" si="2"/>
        <v>30630011.050000001</v>
      </c>
      <c r="N43" s="11">
        <f t="shared" si="1"/>
        <v>0</v>
      </c>
      <c r="O43" s="18"/>
    </row>
    <row r="44" spans="1:15" s="1" customFormat="1" ht="34.5" customHeight="1" x14ac:dyDescent="0.2">
      <c r="A44" s="141" t="s">
        <v>85</v>
      </c>
      <c r="B44" s="141"/>
      <c r="C44" s="142" t="s">
        <v>22</v>
      </c>
      <c r="D44" s="142"/>
      <c r="E44" s="142"/>
      <c r="F44" s="73" t="s">
        <v>40</v>
      </c>
      <c r="G44" s="73" t="s">
        <v>86</v>
      </c>
      <c r="H44" s="143"/>
      <c r="I44" s="143"/>
      <c r="J44" s="159">
        <f t="shared" si="5"/>
        <v>69066.559999999998</v>
      </c>
      <c r="K44" s="159"/>
      <c r="L44" s="15">
        <f t="shared" si="6"/>
        <v>0</v>
      </c>
      <c r="M44" s="19">
        <f t="shared" si="2"/>
        <v>69066.559999999998</v>
      </c>
      <c r="N44" s="20">
        <f t="shared" si="1"/>
        <v>0</v>
      </c>
      <c r="O44" s="18"/>
    </row>
    <row r="45" spans="1:15" s="1" customFormat="1" ht="24.75" customHeight="1" x14ac:dyDescent="0.2">
      <c r="A45" s="141" t="s">
        <v>28</v>
      </c>
      <c r="B45" s="141"/>
      <c r="C45" s="142" t="s">
        <v>22</v>
      </c>
      <c r="D45" s="142"/>
      <c r="E45" s="142"/>
      <c r="F45" s="73" t="s">
        <v>40</v>
      </c>
      <c r="G45" s="73" t="s">
        <v>86</v>
      </c>
      <c r="H45" s="143">
        <v>240</v>
      </c>
      <c r="I45" s="143"/>
      <c r="J45" s="144">
        <v>69066.559999999998</v>
      </c>
      <c r="K45" s="144"/>
      <c r="L45" s="8">
        <v>0</v>
      </c>
      <c r="M45" s="10">
        <f t="shared" si="2"/>
        <v>69066.559999999998</v>
      </c>
      <c r="N45" s="11">
        <f t="shared" si="1"/>
        <v>0</v>
      </c>
      <c r="O45" s="18"/>
    </row>
    <row r="46" spans="1:15" s="1" customFormat="1" ht="113.25" customHeight="1" x14ac:dyDescent="0.2">
      <c r="A46" s="155" t="s">
        <v>70</v>
      </c>
      <c r="B46" s="155"/>
      <c r="C46" s="156"/>
      <c r="D46" s="156"/>
      <c r="E46" s="156"/>
      <c r="F46" s="76"/>
      <c r="G46" s="76"/>
      <c r="H46" s="157" t="s">
        <v>0</v>
      </c>
      <c r="I46" s="157"/>
      <c r="J46" s="158">
        <f>J49+J48</f>
        <v>34291020</v>
      </c>
      <c r="K46" s="158"/>
      <c r="L46" s="13">
        <f>L49</f>
        <v>393100.08</v>
      </c>
      <c r="M46" s="13">
        <f t="shared" si="2"/>
        <v>33897919.920000002</v>
      </c>
      <c r="N46" s="14">
        <f t="shared" si="1"/>
        <v>1.1463645000936105E-2</v>
      </c>
      <c r="O46" s="14"/>
    </row>
    <row r="47" spans="1:15" s="1" customFormat="1" ht="43.5" customHeight="1" x14ac:dyDescent="0.2">
      <c r="A47" s="141" t="s">
        <v>87</v>
      </c>
      <c r="B47" s="141"/>
      <c r="C47" s="142" t="s">
        <v>22</v>
      </c>
      <c r="D47" s="142"/>
      <c r="E47" s="142"/>
      <c r="F47" s="73">
        <v>1101</v>
      </c>
      <c r="G47" s="73" t="s">
        <v>88</v>
      </c>
      <c r="H47" s="143">
        <v>240</v>
      </c>
      <c r="I47" s="143"/>
      <c r="J47" s="159">
        <f>J48</f>
        <v>33741020</v>
      </c>
      <c r="K47" s="159"/>
      <c r="L47" s="15">
        <v>0</v>
      </c>
      <c r="M47" s="19">
        <f t="shared" si="2"/>
        <v>33741020</v>
      </c>
      <c r="N47" s="20">
        <f t="shared" si="1"/>
        <v>0</v>
      </c>
      <c r="O47" s="18"/>
    </row>
    <row r="48" spans="1:15" s="1" customFormat="1" ht="29.25" customHeight="1" x14ac:dyDescent="0.2">
      <c r="A48" s="141" t="s">
        <v>28</v>
      </c>
      <c r="B48" s="141"/>
      <c r="C48" s="142" t="s">
        <v>22</v>
      </c>
      <c r="D48" s="142"/>
      <c r="E48" s="142"/>
      <c r="F48" s="73">
        <v>1101</v>
      </c>
      <c r="G48" s="73" t="s">
        <v>88</v>
      </c>
      <c r="H48" s="143">
        <v>240</v>
      </c>
      <c r="I48" s="143"/>
      <c r="J48" s="144">
        <v>33741020</v>
      </c>
      <c r="K48" s="144"/>
      <c r="L48" s="8">
        <v>0</v>
      </c>
      <c r="M48" s="10">
        <f t="shared" si="2"/>
        <v>33741020</v>
      </c>
      <c r="N48" s="11">
        <f t="shared" si="1"/>
        <v>0</v>
      </c>
      <c r="O48" s="18"/>
    </row>
    <row r="49" spans="1:17" s="1" customFormat="1" ht="31.5" customHeight="1" x14ac:dyDescent="0.2">
      <c r="A49" s="141" t="s">
        <v>28</v>
      </c>
      <c r="B49" s="141"/>
      <c r="C49" s="142" t="s">
        <v>22</v>
      </c>
      <c r="D49" s="142"/>
      <c r="E49" s="142"/>
      <c r="F49" s="73" t="s">
        <v>52</v>
      </c>
      <c r="G49" s="73" t="s">
        <v>53</v>
      </c>
      <c r="H49" s="143">
        <v>240</v>
      </c>
      <c r="I49" s="143"/>
      <c r="J49" s="144">
        <v>550000</v>
      </c>
      <c r="K49" s="144"/>
      <c r="L49" s="8">
        <v>393100.08</v>
      </c>
      <c r="M49" s="10">
        <f t="shared" si="2"/>
        <v>156899.91999999998</v>
      </c>
      <c r="N49" s="11">
        <f>L49/J49</f>
        <v>0.71472741818181817</v>
      </c>
      <c r="O49" s="18" t="s">
        <v>27</v>
      </c>
    </row>
    <row r="50" spans="1:17" s="1" customFormat="1" ht="15.75" x14ac:dyDescent="0.2">
      <c r="A50" s="206" t="s">
        <v>54</v>
      </c>
      <c r="B50" s="206"/>
      <c r="C50" s="206"/>
      <c r="D50" s="206"/>
      <c r="E50" s="206"/>
      <c r="F50" s="206"/>
      <c r="G50" s="206"/>
      <c r="H50" s="206"/>
      <c r="I50" s="206"/>
      <c r="J50" s="144">
        <f>J7+J10+J18+J23+J27+J32+J15+J35+J46+J25</f>
        <v>104232741.71000001</v>
      </c>
      <c r="K50" s="144"/>
      <c r="L50" s="8">
        <f>L7+L10+L18+L23+L27+L32+L15+L35+L46</f>
        <v>10383408.549999999</v>
      </c>
      <c r="M50" s="8">
        <f t="shared" si="2"/>
        <v>93849333.160000011</v>
      </c>
      <c r="N50" s="9">
        <f>L50/J50</f>
        <v>9.9617532645251555E-2</v>
      </c>
      <c r="O50" s="17"/>
    </row>
    <row r="51" spans="1:17" s="1" customFormat="1" ht="15" x14ac:dyDescent="0.2">
      <c r="A51" s="71"/>
      <c r="B51" s="37"/>
      <c r="C51" s="71"/>
      <c r="D51" s="71"/>
      <c r="E51" s="71"/>
      <c r="F51" s="71"/>
      <c r="G51" s="71"/>
      <c r="H51" s="71"/>
      <c r="I51" s="71"/>
      <c r="J51" s="78"/>
      <c r="K51" s="78"/>
    </row>
    <row r="52" spans="1:17" s="1" customFormat="1" ht="15.75" x14ac:dyDescent="0.2">
      <c r="A52" s="71"/>
      <c r="B52" s="200" t="s">
        <v>55</v>
      </c>
      <c r="C52" s="200"/>
      <c r="D52" s="200"/>
      <c r="E52" s="200"/>
      <c r="F52" s="200"/>
      <c r="G52" s="200"/>
      <c r="H52" s="200"/>
      <c r="I52" s="200"/>
      <c r="J52" s="200"/>
      <c r="K52" s="200"/>
      <c r="L52" s="200"/>
    </row>
    <row r="53" spans="1:17" s="1" customFormat="1" ht="15" x14ac:dyDescent="0.2">
      <c r="A53" s="71"/>
      <c r="B53" s="71"/>
      <c r="C53" s="71"/>
      <c r="D53" s="71"/>
      <c r="E53" s="71"/>
      <c r="F53" s="71"/>
      <c r="G53" s="71"/>
      <c r="H53" s="71"/>
      <c r="I53" s="71"/>
      <c r="J53" s="201"/>
      <c r="K53" s="201"/>
    </row>
    <row r="54" spans="1:17" s="1" customFormat="1" ht="15.75" x14ac:dyDescent="0.2">
      <c r="A54" s="200" t="s">
        <v>56</v>
      </c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1"/>
      <c r="M54" s="21"/>
      <c r="N54" s="40"/>
    </row>
    <row r="55" spans="1:17" s="1" customFormat="1" ht="15.75" x14ac:dyDescent="0.25">
      <c r="A55" s="200" t="s">
        <v>59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2"/>
      <c r="M55" s="21"/>
      <c r="N55" s="40"/>
    </row>
    <row r="56" spans="1:17" s="1" customFormat="1" ht="14.25" x14ac:dyDescent="0.2">
      <c r="A56" s="202"/>
      <c r="B56" s="202"/>
      <c r="C56" s="202"/>
      <c r="D56" s="202"/>
      <c r="E56" s="202"/>
      <c r="F56" s="202"/>
      <c r="G56" s="202"/>
      <c r="H56" s="202"/>
      <c r="I56" s="202"/>
      <c r="J56" s="202"/>
      <c r="K56" s="202"/>
    </row>
    <row r="57" spans="1:17" s="1" customFormat="1" x14ac:dyDescent="0.2">
      <c r="A57" s="203"/>
      <c r="B57" s="203"/>
      <c r="C57" s="204"/>
      <c r="D57" s="204"/>
      <c r="E57" s="204"/>
      <c r="F57" s="204"/>
      <c r="G57" s="204"/>
      <c r="H57" s="204"/>
      <c r="I57" s="204"/>
      <c r="J57" s="205"/>
      <c r="K57" s="205"/>
      <c r="L57" s="205"/>
      <c r="M57" s="205"/>
      <c r="N57" s="205"/>
      <c r="O57" s="205"/>
      <c r="P57" s="205"/>
      <c r="Q57" s="79"/>
    </row>
    <row r="58" spans="1:17" s="1" customFormat="1" x14ac:dyDescent="0.2">
      <c r="A58" s="195" t="s">
        <v>0</v>
      </c>
      <c r="B58" s="195"/>
      <c r="C58" s="79"/>
      <c r="D58" s="196"/>
      <c r="E58" s="196"/>
      <c r="F58" s="196"/>
      <c r="G58" s="196"/>
      <c r="H58" s="196"/>
      <c r="I58" s="79"/>
      <c r="J58" s="197"/>
      <c r="K58" s="197"/>
      <c r="L58" s="197"/>
      <c r="M58" s="197"/>
      <c r="N58" s="197"/>
      <c r="O58" s="197"/>
      <c r="P58" s="198"/>
      <c r="Q58" s="198"/>
    </row>
    <row r="59" spans="1:17" s="1" customFormat="1" x14ac:dyDescent="0.2">
      <c r="A59" s="199"/>
      <c r="B59" s="199"/>
      <c r="C59" s="199"/>
      <c r="D59" s="199"/>
      <c r="E59" s="199"/>
      <c r="F59" s="199"/>
      <c r="G59" s="199"/>
      <c r="H59" s="199"/>
      <c r="I59" s="199"/>
      <c r="J59" s="199"/>
      <c r="K59" s="199"/>
    </row>
  </sheetData>
  <mergeCells count="202">
    <mergeCell ref="A59:K59"/>
    <mergeCell ref="A56:K56"/>
    <mergeCell ref="A57:B57"/>
    <mergeCell ref="C57:I57"/>
    <mergeCell ref="J57:P57"/>
    <mergeCell ref="A58:B58"/>
    <mergeCell ref="D58:H58"/>
    <mergeCell ref="J58:O58"/>
    <mergeCell ref="P58:Q58"/>
    <mergeCell ref="A50:I50"/>
    <mergeCell ref="J50:K50"/>
    <mergeCell ref="B52:L52"/>
    <mergeCell ref="J53:K53"/>
    <mergeCell ref="A54:K54"/>
    <mergeCell ref="A55:K55"/>
    <mergeCell ref="A48:B48"/>
    <mergeCell ref="C48:E48"/>
    <mergeCell ref="H48:I48"/>
    <mergeCell ref="J48:K48"/>
    <mergeCell ref="A49:B49"/>
    <mergeCell ref="C49:E49"/>
    <mergeCell ref="H49:I49"/>
    <mergeCell ref="J49:K49"/>
    <mergeCell ref="A46:B46"/>
    <mergeCell ref="C46:E46"/>
    <mergeCell ref="H46:I46"/>
    <mergeCell ref="J46:K46"/>
    <mergeCell ref="A47:B47"/>
    <mergeCell ref="C47:E47"/>
    <mergeCell ref="H47:I47"/>
    <mergeCell ref="J47:K47"/>
    <mergeCell ref="A44:B44"/>
    <mergeCell ref="C44:E44"/>
    <mergeCell ref="H44:I44"/>
    <mergeCell ref="J44:K44"/>
    <mergeCell ref="A45:B45"/>
    <mergeCell ref="C45:E45"/>
    <mergeCell ref="H45:I45"/>
    <mergeCell ref="J45:K45"/>
    <mergeCell ref="A42:B42"/>
    <mergeCell ref="C42:E42"/>
    <mergeCell ref="H42:I42"/>
    <mergeCell ref="J42:K42"/>
    <mergeCell ref="A43:B43"/>
    <mergeCell ref="C43:E43"/>
    <mergeCell ref="H43:I43"/>
    <mergeCell ref="J43:K43"/>
    <mergeCell ref="A40:B40"/>
    <mergeCell ref="C40:E40"/>
    <mergeCell ref="H40:I40"/>
    <mergeCell ref="J40:K40"/>
    <mergeCell ref="A41:B41"/>
    <mergeCell ref="C41:E41"/>
    <mergeCell ref="H41:I41"/>
    <mergeCell ref="J41:K41"/>
    <mergeCell ref="A38:B38"/>
    <mergeCell ref="C38:E38"/>
    <mergeCell ref="H38:I38"/>
    <mergeCell ref="J38:K38"/>
    <mergeCell ref="A39:B39"/>
    <mergeCell ref="C39:E39"/>
    <mergeCell ref="H39:I39"/>
    <mergeCell ref="J39:K39"/>
    <mergeCell ref="A36:B36"/>
    <mergeCell ref="C36:E36"/>
    <mergeCell ref="H36:I36"/>
    <mergeCell ref="J36:K36"/>
    <mergeCell ref="A37:B37"/>
    <mergeCell ref="C37:E37"/>
    <mergeCell ref="H37:I37"/>
    <mergeCell ref="J37:K37"/>
    <mergeCell ref="A35:B35"/>
    <mergeCell ref="C35:E35"/>
    <mergeCell ref="H35:I35"/>
    <mergeCell ref="J35:K35"/>
    <mergeCell ref="A33:B33"/>
    <mergeCell ref="C33:E33"/>
    <mergeCell ref="H33:I33"/>
    <mergeCell ref="J33:K33"/>
    <mergeCell ref="A34:B34"/>
    <mergeCell ref="C34:E34"/>
    <mergeCell ref="H34:I34"/>
    <mergeCell ref="J34:K34"/>
    <mergeCell ref="A31:B31"/>
    <mergeCell ref="C31:E31"/>
    <mergeCell ref="H31:I31"/>
    <mergeCell ref="J31:K31"/>
    <mergeCell ref="A32:B32"/>
    <mergeCell ref="C32:E32"/>
    <mergeCell ref="H32:I32"/>
    <mergeCell ref="J32:K32"/>
    <mergeCell ref="A29:B29"/>
    <mergeCell ref="C29:E29"/>
    <mergeCell ref="H29:I29"/>
    <mergeCell ref="J29:K29"/>
    <mergeCell ref="A30:B30"/>
    <mergeCell ref="C30:E30"/>
    <mergeCell ref="H30:I30"/>
    <mergeCell ref="J30:K30"/>
    <mergeCell ref="A27:B27"/>
    <mergeCell ref="C27:E27"/>
    <mergeCell ref="H27:I27"/>
    <mergeCell ref="J27:K27"/>
    <mergeCell ref="A28:B28"/>
    <mergeCell ref="C28:E28"/>
    <mergeCell ref="H28:I28"/>
    <mergeCell ref="J28:K28"/>
    <mergeCell ref="A25:B25"/>
    <mergeCell ref="C25:E25"/>
    <mergeCell ref="H25:I25"/>
    <mergeCell ref="J25:K25"/>
    <mergeCell ref="A26:B26"/>
    <mergeCell ref="C26:E26"/>
    <mergeCell ref="H26:I26"/>
    <mergeCell ref="J26:K26"/>
    <mergeCell ref="A23:B23"/>
    <mergeCell ref="C23:E23"/>
    <mergeCell ref="H23:I23"/>
    <mergeCell ref="J23:K23"/>
    <mergeCell ref="A24:B24"/>
    <mergeCell ref="C24:E24"/>
    <mergeCell ref="H24:I24"/>
    <mergeCell ref="J24:K24"/>
    <mergeCell ref="A21:B21"/>
    <mergeCell ref="C21:E21"/>
    <mergeCell ref="H21:I21"/>
    <mergeCell ref="J21:K21"/>
    <mergeCell ref="A22:B22"/>
    <mergeCell ref="C22:E22"/>
    <mergeCell ref="H22:I22"/>
    <mergeCell ref="J22:K22"/>
    <mergeCell ref="A19:B19"/>
    <mergeCell ref="C19:E19"/>
    <mergeCell ref="H19:I19"/>
    <mergeCell ref="J19:K19"/>
    <mergeCell ref="A20:B20"/>
    <mergeCell ref="C20:E20"/>
    <mergeCell ref="H20:I20"/>
    <mergeCell ref="J20:K20"/>
    <mergeCell ref="A17:B17"/>
    <mergeCell ref="C17:E17"/>
    <mergeCell ref="H17:I17"/>
    <mergeCell ref="J17:K17"/>
    <mergeCell ref="A18:B18"/>
    <mergeCell ref="C18:E18"/>
    <mergeCell ref="H18:I18"/>
    <mergeCell ref="J18:K18"/>
    <mergeCell ref="A15:B15"/>
    <mergeCell ref="C15:E15"/>
    <mergeCell ref="H15:I15"/>
    <mergeCell ref="J15:K15"/>
    <mergeCell ref="A16:B16"/>
    <mergeCell ref="C16:E16"/>
    <mergeCell ref="H16:I16"/>
    <mergeCell ref="J16:K16"/>
    <mergeCell ref="A13:B13"/>
    <mergeCell ref="C13:E13"/>
    <mergeCell ref="H13:I13"/>
    <mergeCell ref="J13:K13"/>
    <mergeCell ref="A14:B14"/>
    <mergeCell ref="C14:E14"/>
    <mergeCell ref="H14:I14"/>
    <mergeCell ref="J14:K14"/>
    <mergeCell ref="A11:B11"/>
    <mergeCell ref="C11:E11"/>
    <mergeCell ref="H11:I11"/>
    <mergeCell ref="J11:K11"/>
    <mergeCell ref="A12:B12"/>
    <mergeCell ref="C12:E12"/>
    <mergeCell ref="H12:I12"/>
    <mergeCell ref="J12:K12"/>
    <mergeCell ref="A9:B9"/>
    <mergeCell ref="C9:E9"/>
    <mergeCell ref="H9:I9"/>
    <mergeCell ref="J9:K9"/>
    <mergeCell ref="A10:B10"/>
    <mergeCell ref="C10:E10"/>
    <mergeCell ref="H10:I10"/>
    <mergeCell ref="J10:K10"/>
    <mergeCell ref="A8:B8"/>
    <mergeCell ref="C8:E8"/>
    <mergeCell ref="H8:I8"/>
    <mergeCell ref="J8:K8"/>
    <mergeCell ref="A5:B5"/>
    <mergeCell ref="C5:E5"/>
    <mergeCell ref="H5:I5"/>
    <mergeCell ref="J5:K5"/>
    <mergeCell ref="A6:B6"/>
    <mergeCell ref="C6:E6"/>
    <mergeCell ref="H6:I6"/>
    <mergeCell ref="J6:K6"/>
    <mergeCell ref="A1:H1"/>
    <mergeCell ref="A2:K2"/>
    <mergeCell ref="A3:B4"/>
    <mergeCell ref="C3:I3"/>
    <mergeCell ref="J3:K4"/>
    <mergeCell ref="C4:E4"/>
    <mergeCell ref="H4:I4"/>
    <mergeCell ref="A7:B7"/>
    <mergeCell ref="C7:E7"/>
    <mergeCell ref="H7:I7"/>
    <mergeCell ref="J7:K7"/>
  </mergeCells>
  <pageMargins left="0.7" right="0.7" top="0.75" bottom="0.75" header="0.3" footer="0.3"/>
  <pageSetup paperSize="9" scale="4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EB3D6-6812-4451-B08E-8884D4746BFF}">
  <dimension ref="A1:V62"/>
  <sheetViews>
    <sheetView topLeftCell="A43" workbookViewId="0">
      <selection activeCell="L53" sqref="L53"/>
    </sheetView>
  </sheetViews>
  <sheetFormatPr defaultColWidth="12.28515625" defaultRowHeight="12.75" x14ac:dyDescent="0.2"/>
  <cols>
    <col min="1" max="1" width="12.28515625" style="1"/>
    <col min="2" max="2" width="48" style="1" customWidth="1"/>
    <col min="3" max="3" width="9.5703125" style="1" customWidth="1"/>
    <col min="4" max="4" width="2.7109375" style="1" customWidth="1"/>
    <col min="5" max="5" width="12.28515625" style="1" hidden="1" customWidth="1"/>
    <col min="6" max="6" width="9.28515625" style="1" customWidth="1"/>
    <col min="7" max="7" width="12.28515625" style="1"/>
    <col min="8" max="8" width="8" style="1" customWidth="1"/>
    <col min="9" max="9" width="12.28515625" style="1" hidden="1" customWidth="1"/>
    <col min="10" max="10" width="12.28515625" style="1"/>
    <col min="11" max="11" width="7.28515625" style="1" customWidth="1"/>
    <col min="12" max="12" width="17.85546875" style="39" customWidth="1"/>
    <col min="13" max="13" width="19.7109375" style="39" customWidth="1"/>
    <col min="14" max="14" width="12.28515625" style="39"/>
    <col min="15" max="15" width="15.140625" style="39" customWidth="1"/>
    <col min="16" max="16384" width="12.28515625" style="39"/>
  </cols>
  <sheetData>
    <row r="1" spans="1:22" ht="48.75" customHeight="1" x14ac:dyDescent="0.2">
      <c r="A1" s="127" t="s">
        <v>82</v>
      </c>
      <c r="B1" s="127"/>
      <c r="C1" s="127"/>
      <c r="D1" s="127"/>
      <c r="E1" s="127"/>
      <c r="F1" s="127"/>
      <c r="G1" s="127"/>
      <c r="H1" s="127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s="1" customFormat="1" ht="13.5" thickBot="1" x14ac:dyDescent="0.25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22" s="1" customFormat="1" ht="13.5" thickBot="1" x14ac:dyDescent="0.25">
      <c r="A3" s="129" t="s">
        <v>2</v>
      </c>
      <c r="B3" s="130"/>
      <c r="C3" s="130" t="s">
        <v>3</v>
      </c>
      <c r="D3" s="130"/>
      <c r="E3" s="130"/>
      <c r="F3" s="130"/>
      <c r="G3" s="130"/>
      <c r="H3" s="130"/>
      <c r="I3" s="130"/>
      <c r="J3" s="133" t="s">
        <v>4</v>
      </c>
      <c r="K3" s="133"/>
      <c r="L3" s="24" t="s">
        <v>5</v>
      </c>
      <c r="M3" s="25" t="s">
        <v>6</v>
      </c>
      <c r="N3" s="2" t="s">
        <v>7</v>
      </c>
      <c r="O3" s="2" t="s">
        <v>8</v>
      </c>
    </row>
    <row r="4" spans="1:22" s="1" customFormat="1" ht="21.75" thickBot="1" x14ac:dyDescent="0.25">
      <c r="A4" s="131"/>
      <c r="B4" s="132"/>
      <c r="C4" s="135" t="s">
        <v>9</v>
      </c>
      <c r="D4" s="135"/>
      <c r="E4" s="135"/>
      <c r="F4" s="68" t="s">
        <v>10</v>
      </c>
      <c r="G4" s="68" t="s">
        <v>11</v>
      </c>
      <c r="H4" s="136" t="s">
        <v>12</v>
      </c>
      <c r="I4" s="136"/>
      <c r="J4" s="134"/>
      <c r="K4" s="134"/>
      <c r="L4" s="3" t="s">
        <v>13</v>
      </c>
      <c r="M4" s="3"/>
      <c r="N4" s="23" t="s">
        <v>14</v>
      </c>
      <c r="O4" s="23" t="s">
        <v>15</v>
      </c>
    </row>
    <row r="5" spans="1:22" s="1" customFormat="1" ht="13.5" thickBot="1" x14ac:dyDescent="0.25">
      <c r="A5" s="145" t="s">
        <v>16</v>
      </c>
      <c r="B5" s="146"/>
      <c r="C5" s="146" t="s">
        <v>17</v>
      </c>
      <c r="D5" s="146"/>
      <c r="E5" s="146"/>
      <c r="F5" s="65" t="s">
        <v>18</v>
      </c>
      <c r="G5" s="65" t="s">
        <v>19</v>
      </c>
      <c r="H5" s="147" t="s">
        <v>20</v>
      </c>
      <c r="I5" s="147"/>
      <c r="J5" s="148">
        <v>6</v>
      </c>
      <c r="K5" s="149"/>
      <c r="L5" s="4">
        <v>7</v>
      </c>
      <c r="M5" s="4">
        <v>8</v>
      </c>
      <c r="N5" s="4">
        <v>9</v>
      </c>
      <c r="O5" s="4">
        <v>10</v>
      </c>
    </row>
    <row r="6" spans="1:22" s="1" customFormat="1" ht="108" customHeight="1" x14ac:dyDescent="0.2">
      <c r="A6" s="150" t="s">
        <v>60</v>
      </c>
      <c r="B6" s="150"/>
      <c r="C6" s="151"/>
      <c r="D6" s="151"/>
      <c r="E6" s="151"/>
      <c r="F6" s="66"/>
      <c r="G6" s="66"/>
      <c r="H6" s="151"/>
      <c r="I6" s="151"/>
      <c r="J6" s="152">
        <f>J7+J10+J18</f>
        <v>12457248</v>
      </c>
      <c r="K6" s="152"/>
      <c r="L6" s="26">
        <f>L7+L10+L18</f>
        <v>2912931.9299999997</v>
      </c>
      <c r="M6" s="26">
        <f t="shared" ref="M6:M22" si="0">J6-L6</f>
        <v>9544316.0700000003</v>
      </c>
      <c r="N6" s="27">
        <f t="shared" ref="N6:N50" si="1">L6/J6</f>
        <v>0.23383430513705752</v>
      </c>
      <c r="O6" s="36"/>
    </row>
    <row r="7" spans="1:22" s="1" customFormat="1" ht="28.5" customHeight="1" x14ac:dyDescent="0.2">
      <c r="A7" s="137" t="s">
        <v>21</v>
      </c>
      <c r="B7" s="137"/>
      <c r="C7" s="138" t="s">
        <v>22</v>
      </c>
      <c r="D7" s="138"/>
      <c r="E7" s="138"/>
      <c r="F7" s="63" t="s">
        <v>23</v>
      </c>
      <c r="G7" s="63" t="s">
        <v>24</v>
      </c>
      <c r="H7" s="139" t="s">
        <v>0</v>
      </c>
      <c r="I7" s="139"/>
      <c r="J7" s="140">
        <f>J8+J9</f>
        <v>845362.3</v>
      </c>
      <c r="K7" s="140"/>
      <c r="L7" s="5">
        <f>L8+L9</f>
        <v>185619.48</v>
      </c>
      <c r="M7" s="64">
        <f t="shared" si="0"/>
        <v>659742.82000000007</v>
      </c>
      <c r="N7" s="6">
        <f t="shared" si="1"/>
        <v>0.21957387974363182</v>
      </c>
      <c r="O7" s="7"/>
    </row>
    <row r="8" spans="1:22" s="1" customFormat="1" ht="27" customHeight="1" x14ac:dyDescent="0.2">
      <c r="A8" s="141" t="s">
        <v>25</v>
      </c>
      <c r="B8" s="141"/>
      <c r="C8" s="142" t="s">
        <v>22</v>
      </c>
      <c r="D8" s="142"/>
      <c r="E8" s="142"/>
      <c r="F8" s="61" t="s">
        <v>23</v>
      </c>
      <c r="G8" s="61" t="s">
        <v>26</v>
      </c>
      <c r="H8" s="143">
        <v>120</v>
      </c>
      <c r="I8" s="143"/>
      <c r="J8" s="144">
        <v>837362.3</v>
      </c>
      <c r="K8" s="144"/>
      <c r="L8" s="8">
        <v>185619.48</v>
      </c>
      <c r="M8" s="8">
        <f t="shared" si="0"/>
        <v>651742.82000000007</v>
      </c>
      <c r="N8" s="9">
        <f t="shared" si="1"/>
        <v>0.22167164678897056</v>
      </c>
      <c r="O8" s="18" t="s">
        <v>27</v>
      </c>
    </row>
    <row r="9" spans="1:22" s="1" customFormat="1" ht="28.5" customHeight="1" x14ac:dyDescent="0.2">
      <c r="A9" s="153" t="s">
        <v>28</v>
      </c>
      <c r="B9" s="153"/>
      <c r="C9" s="143" t="s">
        <v>22</v>
      </c>
      <c r="D9" s="143"/>
      <c r="E9" s="143"/>
      <c r="F9" s="32" t="s">
        <v>35</v>
      </c>
      <c r="G9" s="61">
        <v>110000190</v>
      </c>
      <c r="H9" s="143">
        <v>240</v>
      </c>
      <c r="I9" s="143"/>
      <c r="J9" s="144">
        <v>8000</v>
      </c>
      <c r="K9" s="144"/>
      <c r="L9" s="8">
        <v>0</v>
      </c>
      <c r="M9" s="8">
        <f t="shared" si="0"/>
        <v>8000</v>
      </c>
      <c r="N9" s="9">
        <f t="shared" si="1"/>
        <v>0</v>
      </c>
      <c r="O9" s="18" t="s">
        <v>27</v>
      </c>
    </row>
    <row r="10" spans="1:22" s="1" customFormat="1" ht="29.25" customHeight="1" x14ac:dyDescent="0.2">
      <c r="A10" s="154" t="s">
        <v>29</v>
      </c>
      <c r="B10" s="154"/>
      <c r="C10" s="138" t="s">
        <v>22</v>
      </c>
      <c r="D10" s="138"/>
      <c r="E10" s="138"/>
      <c r="F10" s="63" t="s">
        <v>30</v>
      </c>
      <c r="G10" s="63" t="s">
        <v>31</v>
      </c>
      <c r="H10" s="139" t="s">
        <v>0</v>
      </c>
      <c r="I10" s="139"/>
      <c r="J10" s="140">
        <f>J11+J12+J13+J14</f>
        <v>3804637.7</v>
      </c>
      <c r="K10" s="140"/>
      <c r="L10" s="5">
        <f>L11+L12+L13+L14</f>
        <v>899622.08</v>
      </c>
      <c r="M10" s="5">
        <f t="shared" si="0"/>
        <v>2905015.62</v>
      </c>
      <c r="N10" s="6">
        <f t="shared" si="1"/>
        <v>0.23645407288057937</v>
      </c>
      <c r="O10" s="6"/>
    </row>
    <row r="11" spans="1:22" s="1" customFormat="1" ht="25.5" customHeight="1" x14ac:dyDescent="0.2">
      <c r="A11" s="153" t="s">
        <v>25</v>
      </c>
      <c r="B11" s="153"/>
      <c r="C11" s="142" t="s">
        <v>22</v>
      </c>
      <c r="D11" s="142"/>
      <c r="E11" s="142"/>
      <c r="F11" s="61" t="s">
        <v>30</v>
      </c>
      <c r="G11" s="61" t="s">
        <v>32</v>
      </c>
      <c r="H11" s="143">
        <v>120</v>
      </c>
      <c r="I11" s="143"/>
      <c r="J11" s="144">
        <v>2447454.7000000002</v>
      </c>
      <c r="K11" s="144"/>
      <c r="L11" s="8">
        <v>519362.92</v>
      </c>
      <c r="M11" s="10">
        <f t="shared" si="0"/>
        <v>1928091.7800000003</v>
      </c>
      <c r="N11" s="11">
        <f t="shared" si="1"/>
        <v>0.21220532498517744</v>
      </c>
      <c r="O11" s="18" t="s">
        <v>27</v>
      </c>
    </row>
    <row r="12" spans="1:22" s="1" customFormat="1" ht="26.25" customHeight="1" x14ac:dyDescent="0.2">
      <c r="A12" s="153" t="s">
        <v>28</v>
      </c>
      <c r="B12" s="153"/>
      <c r="C12" s="142" t="s">
        <v>22</v>
      </c>
      <c r="D12" s="142"/>
      <c r="E12" s="142"/>
      <c r="F12" s="61" t="s">
        <v>30</v>
      </c>
      <c r="G12" s="32" t="s">
        <v>33</v>
      </c>
      <c r="H12" s="143">
        <v>240</v>
      </c>
      <c r="I12" s="143"/>
      <c r="J12" s="144">
        <v>1324183</v>
      </c>
      <c r="K12" s="144"/>
      <c r="L12" s="8">
        <v>380259.16</v>
      </c>
      <c r="M12" s="10">
        <f t="shared" si="0"/>
        <v>943923.84000000008</v>
      </c>
      <c r="N12" s="11">
        <f t="shared" si="1"/>
        <v>0.28716511237495118</v>
      </c>
      <c r="O12" s="18" t="s">
        <v>27</v>
      </c>
    </row>
    <row r="13" spans="1:22" s="1" customFormat="1" ht="14.25" customHeight="1" x14ac:dyDescent="0.2">
      <c r="A13" s="153" t="s">
        <v>34</v>
      </c>
      <c r="B13" s="153"/>
      <c r="C13" s="142" t="s">
        <v>22</v>
      </c>
      <c r="D13" s="142"/>
      <c r="E13" s="142"/>
      <c r="F13" s="61" t="s">
        <v>30</v>
      </c>
      <c r="G13" s="61" t="s">
        <v>33</v>
      </c>
      <c r="H13" s="143">
        <v>850</v>
      </c>
      <c r="I13" s="143"/>
      <c r="J13" s="144">
        <v>13000</v>
      </c>
      <c r="K13" s="144"/>
      <c r="L13" s="8">
        <v>0</v>
      </c>
      <c r="M13" s="10">
        <f t="shared" si="0"/>
        <v>13000</v>
      </c>
      <c r="N13" s="11">
        <f t="shared" si="1"/>
        <v>0</v>
      </c>
      <c r="O13" s="18" t="s">
        <v>27</v>
      </c>
    </row>
    <row r="14" spans="1:22" s="1" customFormat="1" ht="27.75" customHeight="1" x14ac:dyDescent="0.2">
      <c r="A14" s="153" t="s">
        <v>28</v>
      </c>
      <c r="B14" s="153"/>
      <c r="C14" s="143" t="s">
        <v>22</v>
      </c>
      <c r="D14" s="143"/>
      <c r="E14" s="143"/>
      <c r="F14" s="32" t="s">
        <v>35</v>
      </c>
      <c r="G14" s="61" t="s">
        <v>33</v>
      </c>
      <c r="H14" s="143">
        <v>240</v>
      </c>
      <c r="I14" s="143"/>
      <c r="J14" s="144">
        <v>20000</v>
      </c>
      <c r="K14" s="144"/>
      <c r="L14" s="8">
        <v>0</v>
      </c>
      <c r="M14" s="10">
        <f t="shared" si="0"/>
        <v>20000</v>
      </c>
      <c r="N14" s="11">
        <f>L14/J14</f>
        <v>0</v>
      </c>
      <c r="O14" s="18" t="s">
        <v>27</v>
      </c>
    </row>
    <row r="15" spans="1:22" s="1" customFormat="1" ht="120" customHeight="1" x14ac:dyDescent="0.2">
      <c r="A15" s="155" t="s">
        <v>61</v>
      </c>
      <c r="B15" s="155"/>
      <c r="C15" s="156"/>
      <c r="D15" s="156"/>
      <c r="E15" s="156"/>
      <c r="F15" s="60"/>
      <c r="G15" s="60"/>
      <c r="H15" s="157"/>
      <c r="I15" s="157"/>
      <c r="J15" s="158">
        <f>J17</f>
        <v>126000</v>
      </c>
      <c r="K15" s="158"/>
      <c r="L15" s="13">
        <f>L17</f>
        <v>24070</v>
      </c>
      <c r="M15" s="13">
        <f>J15-L15</f>
        <v>101930</v>
      </c>
      <c r="N15" s="14">
        <f>L15/J15</f>
        <v>0.19103174603174602</v>
      </c>
      <c r="O15" s="14"/>
    </row>
    <row r="16" spans="1:22" s="1" customFormat="1" ht="63" customHeight="1" x14ac:dyDescent="0.2">
      <c r="A16" s="141" t="s">
        <v>62</v>
      </c>
      <c r="B16" s="141"/>
      <c r="C16" s="142" t="s">
        <v>22</v>
      </c>
      <c r="D16" s="142"/>
      <c r="E16" s="142"/>
      <c r="F16" s="32" t="s">
        <v>49</v>
      </c>
      <c r="G16" s="32" t="s">
        <v>50</v>
      </c>
      <c r="H16" s="143" t="s">
        <v>0</v>
      </c>
      <c r="I16" s="143"/>
      <c r="J16" s="159">
        <f>J17</f>
        <v>126000</v>
      </c>
      <c r="K16" s="159"/>
      <c r="L16" s="15">
        <f>L17</f>
        <v>24070</v>
      </c>
      <c r="M16" s="19">
        <f>J16-L16</f>
        <v>101930</v>
      </c>
      <c r="N16" s="20">
        <f>L16/J16</f>
        <v>0.19103174603174602</v>
      </c>
      <c r="O16" s="20"/>
    </row>
    <row r="17" spans="1:15" s="46" customFormat="1" ht="34.5" customHeight="1" x14ac:dyDescent="0.2">
      <c r="A17" s="171" t="s">
        <v>28</v>
      </c>
      <c r="B17" s="171"/>
      <c r="C17" s="172" t="s">
        <v>22</v>
      </c>
      <c r="D17" s="172"/>
      <c r="E17" s="172"/>
      <c r="F17" s="41" t="s">
        <v>49</v>
      </c>
      <c r="G17" s="41" t="s">
        <v>50</v>
      </c>
      <c r="H17" s="173">
        <v>240</v>
      </c>
      <c r="I17" s="173"/>
      <c r="J17" s="174">
        <v>126000</v>
      </c>
      <c r="K17" s="174"/>
      <c r="L17" s="42">
        <v>24070</v>
      </c>
      <c r="M17" s="43">
        <f>J17-L17</f>
        <v>101930</v>
      </c>
      <c r="N17" s="44">
        <f>L17/J17</f>
        <v>0.19103174603174602</v>
      </c>
      <c r="O17" s="45" t="s">
        <v>27</v>
      </c>
    </row>
    <row r="18" spans="1:15" s="1" customFormat="1" ht="69.75" customHeight="1" x14ac:dyDescent="0.2">
      <c r="A18" s="137" t="s">
        <v>36</v>
      </c>
      <c r="B18" s="137"/>
      <c r="C18" s="138" t="s">
        <v>22</v>
      </c>
      <c r="D18" s="138"/>
      <c r="E18" s="138"/>
      <c r="F18" s="63" t="s">
        <v>37</v>
      </c>
      <c r="G18" s="33" t="s">
        <v>38</v>
      </c>
      <c r="H18" s="139" t="s">
        <v>0</v>
      </c>
      <c r="I18" s="139"/>
      <c r="J18" s="140">
        <f>J19+J20+J22+J21</f>
        <v>7807248</v>
      </c>
      <c r="K18" s="140"/>
      <c r="L18" s="5">
        <f>L19+L20+L22+L21</f>
        <v>1827690.3699999999</v>
      </c>
      <c r="M18" s="5">
        <f t="shared" si="0"/>
        <v>5979557.6299999999</v>
      </c>
      <c r="N18" s="6">
        <f t="shared" si="1"/>
        <v>0.23410174366178707</v>
      </c>
      <c r="O18" s="6"/>
    </row>
    <row r="19" spans="1:15" s="1" customFormat="1" ht="20.25" customHeight="1" x14ac:dyDescent="0.2">
      <c r="A19" s="160" t="s">
        <v>39</v>
      </c>
      <c r="B19" s="161"/>
      <c r="C19" s="162" t="s">
        <v>22</v>
      </c>
      <c r="D19" s="163"/>
      <c r="E19" s="164"/>
      <c r="F19" s="61" t="s">
        <v>37</v>
      </c>
      <c r="G19" s="32" t="s">
        <v>71</v>
      </c>
      <c r="H19" s="165">
        <v>110</v>
      </c>
      <c r="I19" s="165"/>
      <c r="J19" s="144">
        <v>5661458</v>
      </c>
      <c r="K19" s="144"/>
      <c r="L19" s="8">
        <v>1276226.04</v>
      </c>
      <c r="M19" s="10">
        <f>J19-L19</f>
        <v>4385231.96</v>
      </c>
      <c r="N19" s="11">
        <f>L19/J19</f>
        <v>0.22542356403597802</v>
      </c>
      <c r="O19" s="18" t="s">
        <v>27</v>
      </c>
    </row>
    <row r="20" spans="1:15" s="1" customFormat="1" ht="27.75" customHeight="1" x14ac:dyDescent="0.2">
      <c r="A20" s="166" t="s">
        <v>28</v>
      </c>
      <c r="B20" s="166"/>
      <c r="C20" s="167" t="s">
        <v>22</v>
      </c>
      <c r="D20" s="168"/>
      <c r="E20" s="169"/>
      <c r="F20" s="62" t="s">
        <v>37</v>
      </c>
      <c r="G20" s="34" t="s">
        <v>71</v>
      </c>
      <c r="H20" s="165">
        <v>240</v>
      </c>
      <c r="I20" s="165"/>
      <c r="J20" s="170">
        <v>708382</v>
      </c>
      <c r="K20" s="170"/>
      <c r="L20" s="12">
        <v>173156.11</v>
      </c>
      <c r="M20" s="10">
        <f t="shared" si="0"/>
        <v>535225.89</v>
      </c>
      <c r="N20" s="11">
        <f t="shared" si="1"/>
        <v>0.24443889031624177</v>
      </c>
      <c r="O20" s="18" t="s">
        <v>27</v>
      </c>
    </row>
    <row r="21" spans="1:15" s="1" customFormat="1" ht="21.75" customHeight="1" x14ac:dyDescent="0.2">
      <c r="A21" s="166" t="s">
        <v>34</v>
      </c>
      <c r="B21" s="166"/>
      <c r="C21" s="167" t="s">
        <v>22</v>
      </c>
      <c r="D21" s="168"/>
      <c r="E21" s="169"/>
      <c r="F21" s="62" t="s">
        <v>37</v>
      </c>
      <c r="G21" s="34" t="s">
        <v>71</v>
      </c>
      <c r="H21" s="165">
        <v>850</v>
      </c>
      <c r="I21" s="165"/>
      <c r="J21" s="170">
        <v>0</v>
      </c>
      <c r="K21" s="170"/>
      <c r="L21" s="12">
        <v>0</v>
      </c>
      <c r="M21" s="10">
        <f t="shared" si="0"/>
        <v>0</v>
      </c>
      <c r="N21" s="11" t="e">
        <f t="shared" si="1"/>
        <v>#DIV/0!</v>
      </c>
      <c r="O21" s="18" t="s">
        <v>27</v>
      </c>
    </row>
    <row r="22" spans="1:15" s="1" customFormat="1" ht="23.25" customHeight="1" x14ac:dyDescent="0.2">
      <c r="A22" s="160" t="s">
        <v>39</v>
      </c>
      <c r="B22" s="161"/>
      <c r="C22" s="162" t="s">
        <v>22</v>
      </c>
      <c r="D22" s="163"/>
      <c r="E22" s="164"/>
      <c r="F22" s="32" t="s">
        <v>40</v>
      </c>
      <c r="G22" s="32" t="s">
        <v>71</v>
      </c>
      <c r="H22" s="165">
        <v>110</v>
      </c>
      <c r="I22" s="165"/>
      <c r="J22" s="144">
        <v>1437408</v>
      </c>
      <c r="K22" s="144"/>
      <c r="L22" s="8">
        <v>378308.22</v>
      </c>
      <c r="M22" s="10">
        <f t="shared" si="0"/>
        <v>1059099.78</v>
      </c>
      <c r="N22" s="11">
        <f t="shared" si="1"/>
        <v>0.26318777967007279</v>
      </c>
      <c r="O22" s="18" t="s">
        <v>27</v>
      </c>
    </row>
    <row r="23" spans="1:15" s="1" customFormat="1" ht="153.75" customHeight="1" x14ac:dyDescent="0.2">
      <c r="A23" s="155" t="s">
        <v>63</v>
      </c>
      <c r="B23" s="155"/>
      <c r="C23" s="156"/>
      <c r="D23" s="156"/>
      <c r="E23" s="156"/>
      <c r="F23" s="35"/>
      <c r="G23" s="35"/>
      <c r="H23" s="157" t="s">
        <v>0</v>
      </c>
      <c r="I23" s="157"/>
      <c r="J23" s="175">
        <f>J24</f>
        <v>192000</v>
      </c>
      <c r="K23" s="175"/>
      <c r="L23" s="28">
        <f>L24</f>
        <v>48000</v>
      </c>
      <c r="M23" s="28">
        <f>J23-L23</f>
        <v>144000</v>
      </c>
      <c r="N23" s="29">
        <f>L23/J23</f>
        <v>0.25</v>
      </c>
      <c r="O23" s="14"/>
    </row>
    <row r="24" spans="1:15" s="1" customFormat="1" ht="27" customHeight="1" x14ac:dyDescent="0.2">
      <c r="A24" s="141" t="s">
        <v>28</v>
      </c>
      <c r="B24" s="141"/>
      <c r="C24" s="142" t="s">
        <v>22</v>
      </c>
      <c r="D24" s="142"/>
      <c r="E24" s="142"/>
      <c r="F24" s="32" t="s">
        <v>41</v>
      </c>
      <c r="G24" s="32" t="s">
        <v>42</v>
      </c>
      <c r="H24" s="143">
        <v>240</v>
      </c>
      <c r="I24" s="143"/>
      <c r="J24" s="176">
        <v>192000</v>
      </c>
      <c r="K24" s="176"/>
      <c r="L24" s="30">
        <v>48000</v>
      </c>
      <c r="M24" s="30">
        <f>J24-L24</f>
        <v>144000</v>
      </c>
      <c r="N24" s="31">
        <f>L24/J24</f>
        <v>0.25</v>
      </c>
      <c r="O24" s="18" t="s">
        <v>27</v>
      </c>
    </row>
    <row r="25" spans="1:15" s="1" customFormat="1" ht="118.5" customHeight="1" x14ac:dyDescent="0.2">
      <c r="A25" s="155" t="s">
        <v>64</v>
      </c>
      <c r="B25" s="155"/>
      <c r="C25" s="156"/>
      <c r="D25" s="156"/>
      <c r="E25" s="156"/>
      <c r="F25" s="35"/>
      <c r="G25" s="35"/>
      <c r="H25" s="157" t="s">
        <v>0</v>
      </c>
      <c r="I25" s="157"/>
      <c r="J25" s="175">
        <f>J26</f>
        <v>10000</v>
      </c>
      <c r="K25" s="175"/>
      <c r="L25" s="28">
        <f>L26</f>
        <v>0</v>
      </c>
      <c r="M25" s="28">
        <f>J25-L25</f>
        <v>10000</v>
      </c>
      <c r="N25" s="29">
        <f>L25/J25</f>
        <v>0</v>
      </c>
      <c r="O25" s="14"/>
    </row>
    <row r="26" spans="1:15" s="1" customFormat="1" ht="27" customHeight="1" x14ac:dyDescent="0.2">
      <c r="A26" s="141" t="s">
        <v>28</v>
      </c>
      <c r="B26" s="141"/>
      <c r="C26" s="142" t="s">
        <v>22</v>
      </c>
      <c r="D26" s="142"/>
      <c r="E26" s="142"/>
      <c r="F26" s="32" t="s">
        <v>41</v>
      </c>
      <c r="G26" s="32" t="s">
        <v>42</v>
      </c>
      <c r="H26" s="143">
        <v>240</v>
      </c>
      <c r="I26" s="143"/>
      <c r="J26" s="176">
        <v>10000</v>
      </c>
      <c r="K26" s="176"/>
      <c r="L26" s="30">
        <v>0</v>
      </c>
      <c r="M26" s="30">
        <f>J26-L26</f>
        <v>10000</v>
      </c>
      <c r="N26" s="31">
        <f>L26/J26</f>
        <v>0</v>
      </c>
      <c r="O26" s="18" t="s">
        <v>27</v>
      </c>
    </row>
    <row r="27" spans="1:15" s="1" customFormat="1" ht="101.25" customHeight="1" x14ac:dyDescent="0.2">
      <c r="A27" s="155" t="s">
        <v>65</v>
      </c>
      <c r="B27" s="155"/>
      <c r="C27" s="156"/>
      <c r="D27" s="156"/>
      <c r="E27" s="156"/>
      <c r="F27" s="35"/>
      <c r="G27" s="60"/>
      <c r="H27" s="157"/>
      <c r="I27" s="157"/>
      <c r="J27" s="158">
        <f>J29+J31</f>
        <v>2091314.56</v>
      </c>
      <c r="K27" s="158"/>
      <c r="L27" s="13">
        <f>L29+L31</f>
        <v>145390.20000000001</v>
      </c>
      <c r="M27" s="13">
        <f>M29</f>
        <v>1945924.36</v>
      </c>
      <c r="N27" s="14">
        <f t="shared" si="1"/>
        <v>6.9520961973315004E-2</v>
      </c>
      <c r="O27" s="14"/>
    </row>
    <row r="28" spans="1:15" s="1" customFormat="1" ht="117.75" customHeight="1" x14ac:dyDescent="0.2">
      <c r="A28" s="141" t="s">
        <v>43</v>
      </c>
      <c r="B28" s="141"/>
      <c r="C28" s="142" t="s">
        <v>22</v>
      </c>
      <c r="D28" s="142"/>
      <c r="E28" s="142"/>
      <c r="F28" s="32" t="s">
        <v>44</v>
      </c>
      <c r="G28" s="32" t="s">
        <v>45</v>
      </c>
      <c r="H28" s="143" t="s">
        <v>0</v>
      </c>
      <c r="I28" s="143"/>
      <c r="J28" s="159">
        <f>J29</f>
        <v>2091314.56</v>
      </c>
      <c r="K28" s="159"/>
      <c r="L28" s="15">
        <f>L29</f>
        <v>145390.20000000001</v>
      </c>
      <c r="M28" s="15">
        <f>M29</f>
        <v>1945924.36</v>
      </c>
      <c r="N28" s="16">
        <f t="shared" si="1"/>
        <v>6.9520961973315004E-2</v>
      </c>
      <c r="O28" s="16"/>
    </row>
    <row r="29" spans="1:15" s="1" customFormat="1" ht="29.25" customHeight="1" x14ac:dyDescent="0.2">
      <c r="A29" s="141" t="s">
        <v>28</v>
      </c>
      <c r="B29" s="141"/>
      <c r="C29" s="142" t="s">
        <v>22</v>
      </c>
      <c r="D29" s="142"/>
      <c r="E29" s="142"/>
      <c r="F29" s="32" t="s">
        <v>44</v>
      </c>
      <c r="G29" s="32" t="s">
        <v>45</v>
      </c>
      <c r="H29" s="143">
        <v>240</v>
      </c>
      <c r="I29" s="143"/>
      <c r="J29" s="144">
        <v>2091314.56</v>
      </c>
      <c r="K29" s="144"/>
      <c r="L29" s="8">
        <v>145390.20000000001</v>
      </c>
      <c r="M29" s="8">
        <f>J29-L29</f>
        <v>1945924.36</v>
      </c>
      <c r="N29" s="9">
        <f t="shared" si="1"/>
        <v>6.9520961973315004E-2</v>
      </c>
      <c r="O29" s="18" t="s">
        <v>46</v>
      </c>
    </row>
    <row r="30" spans="1:15" s="1" customFormat="1" ht="67.5" customHeight="1" x14ac:dyDescent="0.2">
      <c r="A30" s="141" t="s">
        <v>76</v>
      </c>
      <c r="B30" s="141"/>
      <c r="C30" s="142" t="s">
        <v>22</v>
      </c>
      <c r="D30" s="142"/>
      <c r="E30" s="142"/>
      <c r="F30" s="32" t="s">
        <v>44</v>
      </c>
      <c r="G30" s="32" t="s">
        <v>77</v>
      </c>
      <c r="H30" s="143" t="s">
        <v>0</v>
      </c>
      <c r="I30" s="143"/>
      <c r="J30" s="159">
        <f>J31</f>
        <v>0</v>
      </c>
      <c r="K30" s="159"/>
      <c r="L30" s="15">
        <f>L31</f>
        <v>0</v>
      </c>
      <c r="M30" s="15">
        <f>M31</f>
        <v>0</v>
      </c>
      <c r="N30" s="16" t="e">
        <f t="shared" si="1"/>
        <v>#DIV/0!</v>
      </c>
      <c r="O30" s="16"/>
    </row>
    <row r="31" spans="1:15" s="1" customFormat="1" ht="29.25" customHeight="1" x14ac:dyDescent="0.2">
      <c r="A31" s="141" t="s">
        <v>28</v>
      </c>
      <c r="B31" s="141"/>
      <c r="C31" s="142" t="s">
        <v>22</v>
      </c>
      <c r="D31" s="142"/>
      <c r="E31" s="142"/>
      <c r="F31" s="32" t="s">
        <v>44</v>
      </c>
      <c r="G31" s="32" t="s">
        <v>77</v>
      </c>
      <c r="H31" s="143">
        <v>240</v>
      </c>
      <c r="I31" s="143"/>
      <c r="J31" s="144">
        <v>0</v>
      </c>
      <c r="K31" s="144"/>
      <c r="L31" s="8">
        <v>0</v>
      </c>
      <c r="M31" s="8">
        <f>J31-L31</f>
        <v>0</v>
      </c>
      <c r="N31" s="9" t="e">
        <f t="shared" si="1"/>
        <v>#DIV/0!</v>
      </c>
      <c r="O31" s="18" t="s">
        <v>46</v>
      </c>
    </row>
    <row r="32" spans="1:15" s="1" customFormat="1" ht="127.5" customHeight="1" x14ac:dyDescent="0.2">
      <c r="A32" s="177" t="s">
        <v>66</v>
      </c>
      <c r="B32" s="178"/>
      <c r="C32" s="179"/>
      <c r="D32" s="180"/>
      <c r="E32" s="181"/>
      <c r="F32" s="60"/>
      <c r="G32" s="60"/>
      <c r="H32" s="182"/>
      <c r="I32" s="183"/>
      <c r="J32" s="184">
        <f>J34</f>
        <v>250000</v>
      </c>
      <c r="K32" s="185"/>
      <c r="L32" s="13">
        <f>L34</f>
        <v>0</v>
      </c>
      <c r="M32" s="13">
        <f t="shared" ref="M32:M53" si="2">J32-L32</f>
        <v>250000</v>
      </c>
      <c r="N32" s="14">
        <f t="shared" si="1"/>
        <v>0</v>
      </c>
      <c r="O32" s="14"/>
    </row>
    <row r="33" spans="1:15" s="1" customFormat="1" ht="63.75" customHeight="1" x14ac:dyDescent="0.2">
      <c r="A33" s="186" t="s">
        <v>67</v>
      </c>
      <c r="B33" s="187"/>
      <c r="C33" s="188" t="s">
        <v>22</v>
      </c>
      <c r="D33" s="163"/>
      <c r="E33" s="164"/>
      <c r="F33" s="61" t="s">
        <v>47</v>
      </c>
      <c r="G33" s="61" t="s">
        <v>48</v>
      </c>
      <c r="H33" s="189" t="s">
        <v>0</v>
      </c>
      <c r="I33" s="190"/>
      <c r="J33" s="191">
        <f>J34</f>
        <v>250000</v>
      </c>
      <c r="K33" s="192"/>
      <c r="L33" s="15">
        <f>L34</f>
        <v>0</v>
      </c>
      <c r="M33" s="19">
        <f t="shared" si="2"/>
        <v>250000</v>
      </c>
      <c r="N33" s="20">
        <f t="shared" si="1"/>
        <v>0</v>
      </c>
      <c r="O33" s="20"/>
    </row>
    <row r="34" spans="1:15" s="1" customFormat="1" ht="51" customHeight="1" x14ac:dyDescent="0.2">
      <c r="A34" s="186" t="s">
        <v>28</v>
      </c>
      <c r="B34" s="187"/>
      <c r="C34" s="188" t="s">
        <v>22</v>
      </c>
      <c r="D34" s="163"/>
      <c r="E34" s="164"/>
      <c r="F34" s="61" t="s">
        <v>47</v>
      </c>
      <c r="G34" s="61" t="s">
        <v>48</v>
      </c>
      <c r="H34" s="189">
        <v>240</v>
      </c>
      <c r="I34" s="190"/>
      <c r="J34" s="193">
        <v>250000</v>
      </c>
      <c r="K34" s="194"/>
      <c r="L34" s="8">
        <v>0</v>
      </c>
      <c r="M34" s="10">
        <f t="shared" si="2"/>
        <v>250000</v>
      </c>
      <c r="N34" s="11">
        <f t="shared" si="1"/>
        <v>0</v>
      </c>
      <c r="O34" s="18" t="s">
        <v>27</v>
      </c>
    </row>
    <row r="35" spans="1:15" s="1" customFormat="1" ht="51" customHeight="1" x14ac:dyDescent="0.2">
      <c r="A35" s="177" t="s">
        <v>78</v>
      </c>
      <c r="B35" s="178"/>
      <c r="C35" s="179"/>
      <c r="D35" s="180"/>
      <c r="E35" s="181"/>
      <c r="F35" s="60"/>
      <c r="G35" s="60"/>
      <c r="H35" s="182"/>
      <c r="I35" s="183"/>
      <c r="J35" s="184">
        <f>J37</f>
        <v>10668525</v>
      </c>
      <c r="K35" s="185"/>
      <c r="L35" s="13">
        <f>L37</f>
        <v>0</v>
      </c>
      <c r="M35" s="13">
        <f t="shared" si="2"/>
        <v>10668525</v>
      </c>
      <c r="N35" s="14">
        <f t="shared" si="1"/>
        <v>0</v>
      </c>
      <c r="O35" s="14"/>
    </row>
    <row r="36" spans="1:15" s="1" customFormat="1" ht="61.5" customHeight="1" x14ac:dyDescent="0.2">
      <c r="A36" s="186" t="s">
        <v>79</v>
      </c>
      <c r="B36" s="187"/>
      <c r="C36" s="188" t="s">
        <v>22</v>
      </c>
      <c r="D36" s="163"/>
      <c r="E36" s="164"/>
      <c r="F36" s="32" t="s">
        <v>80</v>
      </c>
      <c r="G36" s="61">
        <v>1100074990</v>
      </c>
      <c r="H36" s="189" t="s">
        <v>0</v>
      </c>
      <c r="I36" s="190"/>
      <c r="J36" s="191">
        <f>J37</f>
        <v>10668525</v>
      </c>
      <c r="K36" s="192"/>
      <c r="L36" s="15">
        <f>L37</f>
        <v>0</v>
      </c>
      <c r="M36" s="19">
        <f t="shared" si="2"/>
        <v>10668525</v>
      </c>
      <c r="N36" s="20">
        <f t="shared" si="1"/>
        <v>0</v>
      </c>
      <c r="O36" s="20"/>
    </row>
    <row r="37" spans="1:15" s="1" customFormat="1" ht="51" customHeight="1" x14ac:dyDescent="0.2">
      <c r="A37" s="186" t="s">
        <v>28</v>
      </c>
      <c r="B37" s="187"/>
      <c r="C37" s="188" t="s">
        <v>22</v>
      </c>
      <c r="D37" s="163"/>
      <c r="E37" s="164"/>
      <c r="F37" s="32" t="s">
        <v>80</v>
      </c>
      <c r="G37" s="61">
        <v>1100074990</v>
      </c>
      <c r="H37" s="189">
        <v>410</v>
      </c>
      <c r="I37" s="190"/>
      <c r="J37" s="193">
        <v>10668525</v>
      </c>
      <c r="K37" s="194"/>
      <c r="L37" s="8">
        <v>0</v>
      </c>
      <c r="M37" s="10">
        <f t="shared" si="2"/>
        <v>10668525</v>
      </c>
      <c r="N37" s="11">
        <f t="shared" si="1"/>
        <v>0</v>
      </c>
      <c r="O37" s="18"/>
    </row>
    <row r="38" spans="1:15" s="1" customFormat="1" ht="113.25" customHeight="1" x14ac:dyDescent="0.2">
      <c r="A38" s="155" t="s">
        <v>68</v>
      </c>
      <c r="B38" s="155"/>
      <c r="C38" s="156"/>
      <c r="D38" s="156"/>
      <c r="E38" s="156"/>
      <c r="F38" s="60"/>
      <c r="G38" s="60"/>
      <c r="H38" s="157" t="s">
        <v>0</v>
      </c>
      <c r="I38" s="157"/>
      <c r="J38" s="158">
        <f>J40+J42+J44+J46+J48</f>
        <v>51339392.280000001</v>
      </c>
      <c r="K38" s="158"/>
      <c r="L38" s="13">
        <f>L40+L42+L44+L46</f>
        <v>2039721.72</v>
      </c>
      <c r="M38" s="13">
        <f t="shared" si="2"/>
        <v>49299670.560000002</v>
      </c>
      <c r="N38" s="14">
        <f t="shared" si="1"/>
        <v>3.9730149295020049E-2</v>
      </c>
      <c r="O38" s="14"/>
    </row>
    <row r="39" spans="1:15" s="1" customFormat="1" ht="60.75" customHeight="1" x14ac:dyDescent="0.2">
      <c r="A39" s="141" t="s">
        <v>69</v>
      </c>
      <c r="B39" s="141"/>
      <c r="C39" s="142" t="s">
        <v>22</v>
      </c>
      <c r="D39" s="142"/>
      <c r="E39" s="142"/>
      <c r="F39" s="61" t="s">
        <v>40</v>
      </c>
      <c r="G39" s="61" t="s">
        <v>51</v>
      </c>
      <c r="H39" s="143" t="s">
        <v>0</v>
      </c>
      <c r="I39" s="143"/>
      <c r="J39" s="159">
        <f>J40</f>
        <v>6836919.2800000003</v>
      </c>
      <c r="K39" s="159"/>
      <c r="L39" s="15">
        <f>L40</f>
        <v>2039721.72</v>
      </c>
      <c r="M39" s="19">
        <f t="shared" si="2"/>
        <v>4797197.5600000005</v>
      </c>
      <c r="N39" s="20">
        <f t="shared" si="1"/>
        <v>0.29833930114792873</v>
      </c>
      <c r="O39" s="20"/>
    </row>
    <row r="40" spans="1:15" s="1" customFormat="1" ht="30.75" customHeight="1" x14ac:dyDescent="0.2">
      <c r="A40" s="141" t="s">
        <v>28</v>
      </c>
      <c r="B40" s="141"/>
      <c r="C40" s="142" t="s">
        <v>22</v>
      </c>
      <c r="D40" s="142"/>
      <c r="E40" s="142"/>
      <c r="F40" s="61" t="s">
        <v>40</v>
      </c>
      <c r="G40" s="61" t="s">
        <v>51</v>
      </c>
      <c r="H40" s="143">
        <v>240</v>
      </c>
      <c r="I40" s="143"/>
      <c r="J40" s="144">
        <v>6836919.2800000003</v>
      </c>
      <c r="K40" s="144"/>
      <c r="L40" s="8">
        <v>2039721.72</v>
      </c>
      <c r="M40" s="10">
        <f t="shared" si="2"/>
        <v>4797197.5600000005</v>
      </c>
      <c r="N40" s="11">
        <f t="shared" si="1"/>
        <v>0.29833930114792873</v>
      </c>
      <c r="O40" s="18" t="s">
        <v>27</v>
      </c>
    </row>
    <row r="41" spans="1:15" s="1" customFormat="1" ht="27" customHeight="1" x14ac:dyDescent="0.2">
      <c r="A41" s="141" t="s">
        <v>57</v>
      </c>
      <c r="B41" s="141"/>
      <c r="C41" s="142" t="s">
        <v>22</v>
      </c>
      <c r="D41" s="142"/>
      <c r="E41" s="142"/>
      <c r="F41" s="61" t="s">
        <v>40</v>
      </c>
      <c r="G41" s="61" t="s">
        <v>58</v>
      </c>
      <c r="H41" s="143"/>
      <c r="I41" s="143"/>
      <c r="J41" s="159">
        <f>J42</f>
        <v>12802394.390000001</v>
      </c>
      <c r="K41" s="159"/>
      <c r="L41" s="15">
        <f>L42</f>
        <v>0</v>
      </c>
      <c r="M41" s="19">
        <f t="shared" si="2"/>
        <v>12802394.390000001</v>
      </c>
      <c r="N41" s="20">
        <f t="shared" si="1"/>
        <v>0</v>
      </c>
      <c r="O41" s="18"/>
    </row>
    <row r="42" spans="1:15" s="1" customFormat="1" ht="24.75" customHeight="1" x14ac:dyDescent="0.2">
      <c r="A42" s="141" t="s">
        <v>28</v>
      </c>
      <c r="B42" s="141"/>
      <c r="C42" s="142" t="s">
        <v>22</v>
      </c>
      <c r="D42" s="142"/>
      <c r="E42" s="142"/>
      <c r="F42" s="61" t="s">
        <v>40</v>
      </c>
      <c r="G42" s="61" t="s">
        <v>58</v>
      </c>
      <c r="H42" s="143">
        <v>240</v>
      </c>
      <c r="I42" s="143"/>
      <c r="J42" s="144">
        <v>12802394.390000001</v>
      </c>
      <c r="K42" s="144"/>
      <c r="L42" s="8">
        <v>0</v>
      </c>
      <c r="M42" s="10">
        <f t="shared" si="2"/>
        <v>12802394.390000001</v>
      </c>
      <c r="N42" s="11">
        <f t="shared" si="1"/>
        <v>0</v>
      </c>
      <c r="O42" s="18"/>
    </row>
    <row r="43" spans="1:15" s="1" customFormat="1" ht="44.25" customHeight="1" x14ac:dyDescent="0.2">
      <c r="A43" s="141" t="s">
        <v>84</v>
      </c>
      <c r="B43" s="141"/>
      <c r="C43" s="142" t="s">
        <v>22</v>
      </c>
      <c r="D43" s="142"/>
      <c r="E43" s="142"/>
      <c r="F43" s="61" t="s">
        <v>40</v>
      </c>
      <c r="G43" s="61" t="s">
        <v>83</v>
      </c>
      <c r="H43" s="143"/>
      <c r="I43" s="143"/>
      <c r="J43" s="159">
        <f t="shared" ref="J43" si="3">J44</f>
        <v>1001001</v>
      </c>
      <c r="K43" s="159"/>
      <c r="L43" s="15">
        <f t="shared" ref="L43" si="4">L44</f>
        <v>0</v>
      </c>
      <c r="M43" s="19">
        <f t="shared" si="2"/>
        <v>1001001</v>
      </c>
      <c r="N43" s="20">
        <f t="shared" si="1"/>
        <v>0</v>
      </c>
      <c r="O43" s="18"/>
    </row>
    <row r="44" spans="1:15" s="1" customFormat="1" ht="30.75" customHeight="1" x14ac:dyDescent="0.2">
      <c r="A44" s="141" t="s">
        <v>28</v>
      </c>
      <c r="B44" s="141"/>
      <c r="C44" s="142" t="s">
        <v>22</v>
      </c>
      <c r="D44" s="142"/>
      <c r="E44" s="142"/>
      <c r="F44" s="61" t="s">
        <v>40</v>
      </c>
      <c r="G44" s="61" t="s">
        <v>83</v>
      </c>
      <c r="H44" s="143">
        <v>240</v>
      </c>
      <c r="I44" s="143"/>
      <c r="J44" s="144">
        <v>1001001</v>
      </c>
      <c r="K44" s="144"/>
      <c r="L44" s="8">
        <v>0</v>
      </c>
      <c r="M44" s="10">
        <f t="shared" si="2"/>
        <v>1001001</v>
      </c>
      <c r="N44" s="11">
        <f t="shared" si="1"/>
        <v>0</v>
      </c>
      <c r="O44" s="18"/>
    </row>
    <row r="45" spans="1:15" s="1" customFormat="1" ht="24.75" customHeight="1" x14ac:dyDescent="0.2">
      <c r="A45" s="141" t="s">
        <v>74</v>
      </c>
      <c r="B45" s="141"/>
      <c r="C45" s="142" t="s">
        <v>22</v>
      </c>
      <c r="D45" s="142"/>
      <c r="E45" s="142"/>
      <c r="F45" s="61" t="s">
        <v>40</v>
      </c>
      <c r="G45" s="61" t="s">
        <v>75</v>
      </c>
      <c r="H45" s="143"/>
      <c r="I45" s="143"/>
      <c r="J45" s="159">
        <f t="shared" ref="J45:J47" si="5">J46</f>
        <v>30630011.050000001</v>
      </c>
      <c r="K45" s="159"/>
      <c r="L45" s="15">
        <f t="shared" ref="L45:L47" si="6">L46</f>
        <v>0</v>
      </c>
      <c r="M45" s="19">
        <f t="shared" si="2"/>
        <v>30630011.050000001</v>
      </c>
      <c r="N45" s="20">
        <f t="shared" si="1"/>
        <v>0</v>
      </c>
      <c r="O45" s="18"/>
    </row>
    <row r="46" spans="1:15" s="1" customFormat="1" ht="24.75" customHeight="1" x14ac:dyDescent="0.2">
      <c r="A46" s="141" t="s">
        <v>28</v>
      </c>
      <c r="B46" s="141"/>
      <c r="C46" s="142" t="s">
        <v>22</v>
      </c>
      <c r="D46" s="142"/>
      <c r="E46" s="142"/>
      <c r="F46" s="61" t="s">
        <v>40</v>
      </c>
      <c r="G46" s="61" t="s">
        <v>75</v>
      </c>
      <c r="H46" s="143">
        <v>240</v>
      </c>
      <c r="I46" s="143"/>
      <c r="J46" s="144">
        <v>30630011.050000001</v>
      </c>
      <c r="K46" s="144"/>
      <c r="L46" s="8">
        <v>0</v>
      </c>
      <c r="M46" s="10">
        <f t="shared" si="2"/>
        <v>30630011.050000001</v>
      </c>
      <c r="N46" s="11">
        <f t="shared" si="1"/>
        <v>0</v>
      </c>
      <c r="O46" s="18"/>
    </row>
    <row r="47" spans="1:15" s="1" customFormat="1" ht="34.5" customHeight="1" x14ac:dyDescent="0.2">
      <c r="A47" s="141" t="s">
        <v>85</v>
      </c>
      <c r="B47" s="141"/>
      <c r="C47" s="142" t="s">
        <v>22</v>
      </c>
      <c r="D47" s="142"/>
      <c r="E47" s="142"/>
      <c r="F47" s="61" t="s">
        <v>40</v>
      </c>
      <c r="G47" s="61" t="s">
        <v>86</v>
      </c>
      <c r="H47" s="143"/>
      <c r="I47" s="143"/>
      <c r="J47" s="159">
        <f t="shared" si="5"/>
        <v>69066.559999999998</v>
      </c>
      <c r="K47" s="159"/>
      <c r="L47" s="15">
        <f t="shared" si="6"/>
        <v>0</v>
      </c>
      <c r="M47" s="19">
        <f t="shared" ref="M47:M48" si="7">J47-L47</f>
        <v>69066.559999999998</v>
      </c>
      <c r="N47" s="20">
        <f t="shared" ref="N47:N48" si="8">L47/J47</f>
        <v>0</v>
      </c>
      <c r="O47" s="18"/>
    </row>
    <row r="48" spans="1:15" s="1" customFormat="1" ht="24.75" customHeight="1" x14ac:dyDescent="0.2">
      <c r="A48" s="141" t="s">
        <v>28</v>
      </c>
      <c r="B48" s="141"/>
      <c r="C48" s="142" t="s">
        <v>22</v>
      </c>
      <c r="D48" s="142"/>
      <c r="E48" s="142"/>
      <c r="F48" s="61" t="s">
        <v>40</v>
      </c>
      <c r="G48" s="61" t="s">
        <v>86</v>
      </c>
      <c r="H48" s="143">
        <v>240</v>
      </c>
      <c r="I48" s="143"/>
      <c r="J48" s="144">
        <v>69066.559999999998</v>
      </c>
      <c r="K48" s="144"/>
      <c r="L48" s="8">
        <v>0</v>
      </c>
      <c r="M48" s="10">
        <f t="shared" si="7"/>
        <v>69066.559999999998</v>
      </c>
      <c r="N48" s="11">
        <f t="shared" si="8"/>
        <v>0</v>
      </c>
      <c r="O48" s="18"/>
    </row>
    <row r="49" spans="1:17" s="1" customFormat="1" ht="113.25" customHeight="1" x14ac:dyDescent="0.2">
      <c r="A49" s="155" t="s">
        <v>70</v>
      </c>
      <c r="B49" s="155"/>
      <c r="C49" s="156"/>
      <c r="D49" s="156"/>
      <c r="E49" s="156"/>
      <c r="F49" s="60"/>
      <c r="G49" s="60"/>
      <c r="H49" s="157" t="s">
        <v>0</v>
      </c>
      <c r="I49" s="157"/>
      <c r="J49" s="158">
        <f>J52+J51</f>
        <v>34291020</v>
      </c>
      <c r="K49" s="158"/>
      <c r="L49" s="13">
        <f>L52</f>
        <v>219731.87</v>
      </c>
      <c r="M49" s="13">
        <f t="shared" si="2"/>
        <v>34071288.130000003</v>
      </c>
      <c r="N49" s="14">
        <f t="shared" si="1"/>
        <v>6.4078545928350919E-3</v>
      </c>
      <c r="O49" s="14"/>
    </row>
    <row r="50" spans="1:17" s="1" customFormat="1" ht="43.5" customHeight="1" x14ac:dyDescent="0.2">
      <c r="A50" s="141" t="s">
        <v>87</v>
      </c>
      <c r="B50" s="141"/>
      <c r="C50" s="142" t="s">
        <v>22</v>
      </c>
      <c r="D50" s="142"/>
      <c r="E50" s="142"/>
      <c r="F50" s="61">
        <v>1101</v>
      </c>
      <c r="G50" s="61" t="s">
        <v>88</v>
      </c>
      <c r="H50" s="143">
        <v>240</v>
      </c>
      <c r="I50" s="143"/>
      <c r="J50" s="159">
        <f>J51</f>
        <v>33741020</v>
      </c>
      <c r="K50" s="159"/>
      <c r="L50" s="15">
        <v>0</v>
      </c>
      <c r="M50" s="19">
        <f t="shared" ref="M50" si="9">J50-L50</f>
        <v>33741020</v>
      </c>
      <c r="N50" s="20">
        <f t="shared" si="1"/>
        <v>0</v>
      </c>
      <c r="O50" s="18"/>
    </row>
    <row r="51" spans="1:17" s="1" customFormat="1" ht="29.25" customHeight="1" x14ac:dyDescent="0.2">
      <c r="A51" s="141" t="s">
        <v>28</v>
      </c>
      <c r="B51" s="141"/>
      <c r="C51" s="142" t="s">
        <v>22</v>
      </c>
      <c r="D51" s="142"/>
      <c r="E51" s="142"/>
      <c r="F51" s="61">
        <v>1101</v>
      </c>
      <c r="G51" s="61" t="s">
        <v>88</v>
      </c>
      <c r="H51" s="143">
        <v>240</v>
      </c>
      <c r="I51" s="143"/>
      <c r="J51" s="144">
        <v>33741020</v>
      </c>
      <c r="K51" s="144"/>
      <c r="L51" s="8">
        <v>0</v>
      </c>
      <c r="M51" s="10">
        <f t="shared" ref="M51" si="10">J51-L51</f>
        <v>33741020</v>
      </c>
      <c r="N51" s="11">
        <f t="shared" ref="N51" si="11">L51/J51</f>
        <v>0</v>
      </c>
      <c r="O51" s="18"/>
    </row>
    <row r="52" spans="1:17" s="1" customFormat="1" ht="31.5" customHeight="1" x14ac:dyDescent="0.2">
      <c r="A52" s="141" t="s">
        <v>28</v>
      </c>
      <c r="B52" s="141"/>
      <c r="C52" s="142" t="s">
        <v>22</v>
      </c>
      <c r="D52" s="142"/>
      <c r="E52" s="142"/>
      <c r="F52" s="61" t="s">
        <v>52</v>
      </c>
      <c r="G52" s="61" t="s">
        <v>53</v>
      </c>
      <c r="H52" s="143">
        <v>240</v>
      </c>
      <c r="I52" s="143"/>
      <c r="J52" s="144">
        <v>550000</v>
      </c>
      <c r="K52" s="144"/>
      <c r="L52" s="8">
        <v>219731.87</v>
      </c>
      <c r="M52" s="10">
        <f t="shared" si="2"/>
        <v>330268.13</v>
      </c>
      <c r="N52" s="11">
        <f>L52/J52</f>
        <v>0.39951249090909091</v>
      </c>
      <c r="O52" s="18" t="s">
        <v>27</v>
      </c>
    </row>
    <row r="53" spans="1:17" s="1" customFormat="1" ht="15.75" x14ac:dyDescent="0.2">
      <c r="A53" s="206" t="s">
        <v>54</v>
      </c>
      <c r="B53" s="206"/>
      <c r="C53" s="206"/>
      <c r="D53" s="206"/>
      <c r="E53" s="206"/>
      <c r="F53" s="206"/>
      <c r="G53" s="206"/>
      <c r="H53" s="206"/>
      <c r="I53" s="206"/>
      <c r="J53" s="144">
        <f>J7+J10+J18+J23+J27+J32+J15+J38+J49+J25+J35</f>
        <v>111425499.84</v>
      </c>
      <c r="K53" s="144"/>
      <c r="L53" s="8">
        <f>L7+L10+L18+L23+L27+L32+L15+L38+L49+L35</f>
        <v>5389845.7199999997</v>
      </c>
      <c r="M53" s="8">
        <f t="shared" si="2"/>
        <v>106035654.12</v>
      </c>
      <c r="N53" s="9">
        <f>L53/J53</f>
        <v>4.8371743700853738E-2</v>
      </c>
      <c r="O53" s="17"/>
    </row>
    <row r="54" spans="1:17" s="1" customFormat="1" ht="15" x14ac:dyDescent="0.2">
      <c r="A54" s="67"/>
      <c r="B54" s="37"/>
      <c r="C54" s="67"/>
      <c r="D54" s="67"/>
      <c r="E54" s="67"/>
      <c r="F54" s="67"/>
      <c r="G54" s="67"/>
      <c r="H54" s="67"/>
      <c r="I54" s="67"/>
      <c r="J54" s="59"/>
      <c r="K54" s="59"/>
    </row>
    <row r="55" spans="1:17" s="1" customFormat="1" ht="15.75" x14ac:dyDescent="0.2">
      <c r="A55" s="67"/>
      <c r="B55" s="200" t="s">
        <v>55</v>
      </c>
      <c r="C55" s="200"/>
      <c r="D55" s="200"/>
      <c r="E55" s="200"/>
      <c r="F55" s="200"/>
      <c r="G55" s="200"/>
      <c r="H55" s="200"/>
      <c r="I55" s="200"/>
      <c r="J55" s="200"/>
      <c r="K55" s="200"/>
      <c r="L55" s="200"/>
    </row>
    <row r="56" spans="1:17" s="1" customFormat="1" ht="15" x14ac:dyDescent="0.2">
      <c r="A56" s="67"/>
      <c r="B56" s="67"/>
      <c r="C56" s="67"/>
      <c r="D56" s="67"/>
      <c r="E56" s="67"/>
      <c r="F56" s="67"/>
      <c r="G56" s="67"/>
      <c r="H56" s="67"/>
      <c r="I56" s="67"/>
      <c r="J56" s="201"/>
      <c r="K56" s="201"/>
    </row>
    <row r="57" spans="1:17" s="1" customFormat="1" ht="15.75" x14ac:dyDescent="0.2">
      <c r="A57" s="200" t="s">
        <v>56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1"/>
      <c r="M57" s="21"/>
      <c r="N57" s="40"/>
    </row>
    <row r="58" spans="1:17" s="1" customFormat="1" ht="15.75" x14ac:dyDescent="0.25">
      <c r="A58" s="200" t="s">
        <v>59</v>
      </c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2"/>
      <c r="M58" s="21"/>
      <c r="N58" s="40"/>
    </row>
    <row r="59" spans="1:17" s="1" customFormat="1" ht="14.25" x14ac:dyDescent="0.2">
      <c r="A59" s="202"/>
      <c r="B59" s="202"/>
      <c r="C59" s="202"/>
      <c r="D59" s="202"/>
      <c r="E59" s="202"/>
      <c r="F59" s="202"/>
      <c r="G59" s="202"/>
      <c r="H59" s="202"/>
      <c r="I59" s="202"/>
      <c r="J59" s="202"/>
      <c r="K59" s="202"/>
    </row>
    <row r="60" spans="1:17" s="1" customFormat="1" x14ac:dyDescent="0.2">
      <c r="A60" s="203"/>
      <c r="B60" s="203"/>
      <c r="C60" s="204"/>
      <c r="D60" s="204"/>
      <c r="E60" s="204"/>
      <c r="F60" s="204"/>
      <c r="G60" s="204"/>
      <c r="H60" s="204"/>
      <c r="I60" s="204"/>
      <c r="J60" s="205"/>
      <c r="K60" s="205"/>
      <c r="L60" s="205"/>
      <c r="M60" s="205"/>
      <c r="N60" s="205"/>
      <c r="O60" s="205"/>
      <c r="P60" s="205"/>
      <c r="Q60" s="58"/>
    </row>
    <row r="61" spans="1:17" s="1" customFormat="1" x14ac:dyDescent="0.2">
      <c r="A61" s="195" t="s">
        <v>0</v>
      </c>
      <c r="B61" s="195"/>
      <c r="C61" s="58"/>
      <c r="D61" s="196"/>
      <c r="E61" s="196"/>
      <c r="F61" s="196"/>
      <c r="G61" s="196"/>
      <c r="H61" s="196"/>
      <c r="I61" s="58"/>
      <c r="J61" s="197"/>
      <c r="K61" s="197"/>
      <c r="L61" s="197"/>
      <c r="M61" s="197"/>
      <c r="N61" s="197"/>
      <c r="O61" s="197"/>
      <c r="P61" s="198"/>
      <c r="Q61" s="198"/>
    </row>
    <row r="62" spans="1:17" s="1" customFormat="1" x14ac:dyDescent="0.2">
      <c r="A62" s="199"/>
      <c r="B62" s="199"/>
      <c r="C62" s="199"/>
      <c r="D62" s="199"/>
      <c r="E62" s="199"/>
      <c r="F62" s="199"/>
      <c r="G62" s="199"/>
      <c r="H62" s="199"/>
      <c r="I62" s="199"/>
      <c r="J62" s="199"/>
      <c r="K62" s="199"/>
    </row>
  </sheetData>
  <mergeCells count="214">
    <mergeCell ref="A5:B5"/>
    <mergeCell ref="C5:E5"/>
    <mergeCell ref="H5:I5"/>
    <mergeCell ref="J5:K5"/>
    <mergeCell ref="A6:B6"/>
    <mergeCell ref="C6:E6"/>
    <mergeCell ref="H6:I6"/>
    <mergeCell ref="J6:K6"/>
    <mergeCell ref="A1:H1"/>
    <mergeCell ref="A2:K2"/>
    <mergeCell ref="A3:B4"/>
    <mergeCell ref="C3:I3"/>
    <mergeCell ref="J3:K4"/>
    <mergeCell ref="C4:E4"/>
    <mergeCell ref="H4:I4"/>
    <mergeCell ref="A9:B9"/>
    <mergeCell ref="C9:E9"/>
    <mergeCell ref="H9:I9"/>
    <mergeCell ref="J9:K9"/>
    <mergeCell ref="A10:B10"/>
    <mergeCell ref="C10:E10"/>
    <mergeCell ref="H10:I10"/>
    <mergeCell ref="J10:K10"/>
    <mergeCell ref="A7:B7"/>
    <mergeCell ref="C7:E7"/>
    <mergeCell ref="H7:I7"/>
    <mergeCell ref="J7:K7"/>
    <mergeCell ref="A8:B8"/>
    <mergeCell ref="C8:E8"/>
    <mergeCell ref="H8:I8"/>
    <mergeCell ref="J8:K8"/>
    <mergeCell ref="A13:B13"/>
    <mergeCell ref="C13:E13"/>
    <mergeCell ref="H13:I13"/>
    <mergeCell ref="J13:K13"/>
    <mergeCell ref="A14:B14"/>
    <mergeCell ref="C14:E14"/>
    <mergeCell ref="H14:I14"/>
    <mergeCell ref="J14:K14"/>
    <mergeCell ref="A11:B11"/>
    <mergeCell ref="C11:E11"/>
    <mergeCell ref="H11:I11"/>
    <mergeCell ref="J11:K11"/>
    <mergeCell ref="A12:B12"/>
    <mergeCell ref="C12:E12"/>
    <mergeCell ref="H12:I12"/>
    <mergeCell ref="J12:K12"/>
    <mergeCell ref="A17:B17"/>
    <mergeCell ref="C17:E17"/>
    <mergeCell ref="H17:I17"/>
    <mergeCell ref="J17:K17"/>
    <mergeCell ref="A18:B18"/>
    <mergeCell ref="C18:E18"/>
    <mergeCell ref="H18:I18"/>
    <mergeCell ref="J18:K18"/>
    <mergeCell ref="A15:B15"/>
    <mergeCell ref="C15:E15"/>
    <mergeCell ref="H15:I15"/>
    <mergeCell ref="J15:K15"/>
    <mergeCell ref="A16:B16"/>
    <mergeCell ref="C16:E16"/>
    <mergeCell ref="H16:I16"/>
    <mergeCell ref="J16:K16"/>
    <mergeCell ref="A21:B21"/>
    <mergeCell ref="C21:E21"/>
    <mergeCell ref="H21:I21"/>
    <mergeCell ref="J21:K21"/>
    <mergeCell ref="A22:B22"/>
    <mergeCell ref="C22:E22"/>
    <mergeCell ref="H22:I22"/>
    <mergeCell ref="J22:K22"/>
    <mergeCell ref="A19:B19"/>
    <mergeCell ref="C19:E19"/>
    <mergeCell ref="H19:I19"/>
    <mergeCell ref="J19:K19"/>
    <mergeCell ref="A20:B20"/>
    <mergeCell ref="C20:E20"/>
    <mergeCell ref="H20:I20"/>
    <mergeCell ref="J20:K20"/>
    <mergeCell ref="A25:B25"/>
    <mergeCell ref="C25:E25"/>
    <mergeCell ref="H25:I25"/>
    <mergeCell ref="J25:K25"/>
    <mergeCell ref="A26:B26"/>
    <mergeCell ref="C26:E26"/>
    <mergeCell ref="H26:I26"/>
    <mergeCell ref="J26:K26"/>
    <mergeCell ref="A23:B23"/>
    <mergeCell ref="C23:E23"/>
    <mergeCell ref="H23:I23"/>
    <mergeCell ref="J23:K23"/>
    <mergeCell ref="A24:B24"/>
    <mergeCell ref="C24:E24"/>
    <mergeCell ref="H24:I24"/>
    <mergeCell ref="J24:K24"/>
    <mergeCell ref="A29:B29"/>
    <mergeCell ref="C29:E29"/>
    <mergeCell ref="H29:I29"/>
    <mergeCell ref="J29:K29"/>
    <mergeCell ref="A30:B30"/>
    <mergeCell ref="C30:E30"/>
    <mergeCell ref="H30:I30"/>
    <mergeCell ref="J30:K30"/>
    <mergeCell ref="A27:B27"/>
    <mergeCell ref="C27:E27"/>
    <mergeCell ref="H27:I27"/>
    <mergeCell ref="J27:K27"/>
    <mergeCell ref="A28:B28"/>
    <mergeCell ref="C28:E28"/>
    <mergeCell ref="H28:I28"/>
    <mergeCell ref="J28:K28"/>
    <mergeCell ref="A33:B33"/>
    <mergeCell ref="C33:E33"/>
    <mergeCell ref="H33:I33"/>
    <mergeCell ref="J33:K33"/>
    <mergeCell ref="A34:B34"/>
    <mergeCell ref="C34:E34"/>
    <mergeCell ref="H34:I34"/>
    <mergeCell ref="J34:K34"/>
    <mergeCell ref="A31:B31"/>
    <mergeCell ref="C31:E31"/>
    <mergeCell ref="H31:I31"/>
    <mergeCell ref="J31:K31"/>
    <mergeCell ref="A32:B32"/>
    <mergeCell ref="C32:E32"/>
    <mergeCell ref="H32:I32"/>
    <mergeCell ref="J32:K32"/>
    <mergeCell ref="A37:B37"/>
    <mergeCell ref="C37:E37"/>
    <mergeCell ref="H37:I37"/>
    <mergeCell ref="J37:K37"/>
    <mergeCell ref="A38:B38"/>
    <mergeCell ref="C38:E38"/>
    <mergeCell ref="H38:I38"/>
    <mergeCell ref="J38:K38"/>
    <mergeCell ref="A35:B35"/>
    <mergeCell ref="C35:E35"/>
    <mergeCell ref="H35:I35"/>
    <mergeCell ref="J35:K35"/>
    <mergeCell ref="A36:B36"/>
    <mergeCell ref="C36:E36"/>
    <mergeCell ref="H36:I36"/>
    <mergeCell ref="J36:K36"/>
    <mergeCell ref="A41:B41"/>
    <mergeCell ref="C41:E41"/>
    <mergeCell ref="H41:I41"/>
    <mergeCell ref="J41:K41"/>
    <mergeCell ref="A42:B42"/>
    <mergeCell ref="C42:E42"/>
    <mergeCell ref="H42:I42"/>
    <mergeCell ref="J42:K42"/>
    <mergeCell ref="A39:B39"/>
    <mergeCell ref="C39:E39"/>
    <mergeCell ref="H39:I39"/>
    <mergeCell ref="J39:K39"/>
    <mergeCell ref="A40:B40"/>
    <mergeCell ref="C40:E40"/>
    <mergeCell ref="H40:I40"/>
    <mergeCell ref="J40:K40"/>
    <mergeCell ref="A45:B45"/>
    <mergeCell ref="C45:E45"/>
    <mergeCell ref="H45:I45"/>
    <mergeCell ref="J45:K45"/>
    <mergeCell ref="A46:B46"/>
    <mergeCell ref="C46:E46"/>
    <mergeCell ref="H46:I46"/>
    <mergeCell ref="J46:K46"/>
    <mergeCell ref="A43:B43"/>
    <mergeCell ref="C43:E43"/>
    <mergeCell ref="H43:I43"/>
    <mergeCell ref="J43:K43"/>
    <mergeCell ref="A44:B44"/>
    <mergeCell ref="C44:E44"/>
    <mergeCell ref="H44:I44"/>
    <mergeCell ref="J44:K44"/>
    <mergeCell ref="A49:B49"/>
    <mergeCell ref="C49:E49"/>
    <mergeCell ref="H49:I49"/>
    <mergeCell ref="J49:K49"/>
    <mergeCell ref="A52:B52"/>
    <mergeCell ref="C52:E52"/>
    <mergeCell ref="H52:I52"/>
    <mergeCell ref="J52:K52"/>
    <mergeCell ref="C50:E50"/>
    <mergeCell ref="H50:I50"/>
    <mergeCell ref="J50:K50"/>
    <mergeCell ref="A51:B51"/>
    <mergeCell ref="C51:E51"/>
    <mergeCell ref="H51:I51"/>
    <mergeCell ref="J51:K51"/>
    <mergeCell ref="A62:K62"/>
    <mergeCell ref="A47:B47"/>
    <mergeCell ref="C47:E47"/>
    <mergeCell ref="H47:I47"/>
    <mergeCell ref="J47:K47"/>
    <mergeCell ref="A48:B48"/>
    <mergeCell ref="C48:E48"/>
    <mergeCell ref="H48:I48"/>
    <mergeCell ref="J48:K48"/>
    <mergeCell ref="A50:B50"/>
    <mergeCell ref="A59:K59"/>
    <mergeCell ref="A60:B60"/>
    <mergeCell ref="C60:I60"/>
    <mergeCell ref="J60:P60"/>
    <mergeCell ref="A61:B61"/>
    <mergeCell ref="D61:H61"/>
    <mergeCell ref="J61:O61"/>
    <mergeCell ref="P61:Q61"/>
    <mergeCell ref="A53:I53"/>
    <mergeCell ref="J53:K53"/>
    <mergeCell ref="B55:L55"/>
    <mergeCell ref="J56:K56"/>
    <mergeCell ref="A57:K57"/>
    <mergeCell ref="A58:K58"/>
  </mergeCells>
  <phoneticPr fontId="26" type="noConversion"/>
  <pageMargins left="0.7" right="0.7" top="0.75" bottom="0.75" header="0.3" footer="0.3"/>
  <pageSetup paperSize="9" scale="4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FA25F-D675-4679-9841-E3D87EF49B07}">
  <dimension ref="A1:V58"/>
  <sheetViews>
    <sheetView workbookViewId="0">
      <selection activeCell="J8" sqref="J8:K8"/>
    </sheetView>
  </sheetViews>
  <sheetFormatPr defaultColWidth="12.28515625" defaultRowHeight="12.75" x14ac:dyDescent="0.2"/>
  <cols>
    <col min="1" max="1" width="12.28515625" style="1"/>
    <col min="2" max="2" width="48" style="1" customWidth="1"/>
    <col min="3" max="3" width="9.5703125" style="1" customWidth="1"/>
    <col min="4" max="4" width="2.7109375" style="1" customWidth="1"/>
    <col min="5" max="5" width="12.28515625" style="1" hidden="1" customWidth="1"/>
    <col min="6" max="6" width="9.28515625" style="1" customWidth="1"/>
    <col min="7" max="7" width="12.28515625" style="1"/>
    <col min="8" max="8" width="8" style="1" customWidth="1"/>
    <col min="9" max="9" width="12.28515625" style="1" hidden="1" customWidth="1"/>
    <col min="10" max="10" width="12.28515625" style="1"/>
    <col min="11" max="11" width="7.28515625" style="1" customWidth="1"/>
    <col min="12" max="12" width="17.85546875" style="39" customWidth="1"/>
    <col min="13" max="13" width="19.7109375" style="39" customWidth="1"/>
    <col min="14" max="14" width="12.28515625" style="39"/>
    <col min="15" max="15" width="15.140625" style="39" customWidth="1"/>
    <col min="16" max="16384" width="12.28515625" style="39"/>
  </cols>
  <sheetData>
    <row r="1" spans="1:22" ht="48.75" customHeight="1" x14ac:dyDescent="0.2">
      <c r="A1" s="127" t="s">
        <v>81</v>
      </c>
      <c r="B1" s="127"/>
      <c r="C1" s="127"/>
      <c r="D1" s="127"/>
      <c r="E1" s="127"/>
      <c r="F1" s="127"/>
      <c r="G1" s="127"/>
      <c r="H1" s="127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s="1" customFormat="1" ht="13.5" thickBot="1" x14ac:dyDescent="0.25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22" s="1" customFormat="1" ht="13.5" thickBot="1" x14ac:dyDescent="0.25">
      <c r="A3" s="129" t="s">
        <v>2</v>
      </c>
      <c r="B3" s="130"/>
      <c r="C3" s="130" t="s">
        <v>3</v>
      </c>
      <c r="D3" s="130"/>
      <c r="E3" s="130"/>
      <c r="F3" s="130"/>
      <c r="G3" s="130"/>
      <c r="H3" s="130"/>
      <c r="I3" s="130"/>
      <c r="J3" s="133" t="s">
        <v>4</v>
      </c>
      <c r="K3" s="133"/>
      <c r="L3" s="24" t="s">
        <v>5</v>
      </c>
      <c r="M3" s="25" t="s">
        <v>6</v>
      </c>
      <c r="N3" s="2" t="s">
        <v>7</v>
      </c>
      <c r="O3" s="2" t="s">
        <v>8</v>
      </c>
    </row>
    <row r="4" spans="1:22" s="1" customFormat="1" ht="21.75" thickBot="1" x14ac:dyDescent="0.25">
      <c r="A4" s="131"/>
      <c r="B4" s="132"/>
      <c r="C4" s="135" t="s">
        <v>9</v>
      </c>
      <c r="D4" s="135"/>
      <c r="E4" s="135"/>
      <c r="F4" s="48" t="s">
        <v>10</v>
      </c>
      <c r="G4" s="48" t="s">
        <v>11</v>
      </c>
      <c r="H4" s="136" t="s">
        <v>12</v>
      </c>
      <c r="I4" s="136"/>
      <c r="J4" s="134"/>
      <c r="K4" s="134"/>
      <c r="L4" s="3" t="s">
        <v>13</v>
      </c>
      <c r="M4" s="3"/>
      <c r="N4" s="23" t="s">
        <v>14</v>
      </c>
      <c r="O4" s="23" t="s">
        <v>15</v>
      </c>
    </row>
    <row r="5" spans="1:22" s="1" customFormat="1" ht="13.5" thickBot="1" x14ac:dyDescent="0.25">
      <c r="A5" s="145" t="s">
        <v>16</v>
      </c>
      <c r="B5" s="146"/>
      <c r="C5" s="146" t="s">
        <v>17</v>
      </c>
      <c r="D5" s="146"/>
      <c r="E5" s="146"/>
      <c r="F5" s="52" t="s">
        <v>18</v>
      </c>
      <c r="G5" s="52" t="s">
        <v>19</v>
      </c>
      <c r="H5" s="147" t="s">
        <v>20</v>
      </c>
      <c r="I5" s="147"/>
      <c r="J5" s="148">
        <v>6</v>
      </c>
      <c r="K5" s="149"/>
      <c r="L5" s="4">
        <v>7</v>
      </c>
      <c r="M5" s="4">
        <v>8</v>
      </c>
      <c r="N5" s="4">
        <v>9</v>
      </c>
      <c r="O5" s="4">
        <v>10</v>
      </c>
    </row>
    <row r="6" spans="1:22" s="1" customFormat="1" ht="108" customHeight="1" x14ac:dyDescent="0.2">
      <c r="A6" s="150" t="s">
        <v>60</v>
      </c>
      <c r="B6" s="150"/>
      <c r="C6" s="151"/>
      <c r="D6" s="151"/>
      <c r="E6" s="151"/>
      <c r="F6" s="53"/>
      <c r="G6" s="53"/>
      <c r="H6" s="151"/>
      <c r="I6" s="151"/>
      <c r="J6" s="152">
        <f>J7+J10+J18</f>
        <v>11884541</v>
      </c>
      <c r="K6" s="152"/>
      <c r="L6" s="26">
        <f>L7+L10+L18</f>
        <v>11848152.170000002</v>
      </c>
      <c r="M6" s="26">
        <f t="shared" ref="M6:M22" si="0">J6-L6</f>
        <v>36388.829999998212</v>
      </c>
      <c r="N6" s="27">
        <f t="shared" ref="N6:N47" si="1">L6/J6</f>
        <v>0.99693813753513927</v>
      </c>
      <c r="O6" s="36"/>
    </row>
    <row r="7" spans="1:22" s="1" customFormat="1" ht="28.5" customHeight="1" x14ac:dyDescent="0.2">
      <c r="A7" s="137" t="s">
        <v>21</v>
      </c>
      <c r="B7" s="137"/>
      <c r="C7" s="138" t="s">
        <v>22</v>
      </c>
      <c r="D7" s="138"/>
      <c r="E7" s="138"/>
      <c r="F7" s="49" t="s">
        <v>23</v>
      </c>
      <c r="G7" s="49" t="s">
        <v>24</v>
      </c>
      <c r="H7" s="139" t="s">
        <v>0</v>
      </c>
      <c r="I7" s="139"/>
      <c r="J7" s="140">
        <f>J8+J9</f>
        <v>809373</v>
      </c>
      <c r="K7" s="140"/>
      <c r="L7" s="5">
        <f>L8+L9</f>
        <v>808335.42</v>
      </c>
      <c r="M7" s="50">
        <f t="shared" si="0"/>
        <v>1037.5799999999581</v>
      </c>
      <c r="N7" s="6">
        <f t="shared" si="1"/>
        <v>0.99871804470868197</v>
      </c>
      <c r="O7" s="7"/>
    </row>
    <row r="8" spans="1:22" s="1" customFormat="1" ht="27" customHeight="1" x14ac:dyDescent="0.2">
      <c r="A8" s="141" t="s">
        <v>25</v>
      </c>
      <c r="B8" s="141"/>
      <c r="C8" s="142" t="s">
        <v>22</v>
      </c>
      <c r="D8" s="142"/>
      <c r="E8" s="142"/>
      <c r="F8" s="51" t="s">
        <v>23</v>
      </c>
      <c r="G8" s="51" t="s">
        <v>26</v>
      </c>
      <c r="H8" s="143">
        <v>120</v>
      </c>
      <c r="I8" s="143"/>
      <c r="J8" s="144">
        <v>801373</v>
      </c>
      <c r="K8" s="144"/>
      <c r="L8" s="8">
        <v>800335.42</v>
      </c>
      <c r="M8" s="8">
        <f t="shared" si="0"/>
        <v>1037.5799999999581</v>
      </c>
      <c r="N8" s="9">
        <f t="shared" si="1"/>
        <v>0.99870524711963093</v>
      </c>
      <c r="O8" s="18" t="s">
        <v>27</v>
      </c>
    </row>
    <row r="9" spans="1:22" s="1" customFormat="1" ht="28.5" customHeight="1" x14ac:dyDescent="0.2">
      <c r="A9" s="153" t="s">
        <v>28</v>
      </c>
      <c r="B9" s="153"/>
      <c r="C9" s="143" t="s">
        <v>22</v>
      </c>
      <c r="D9" s="143"/>
      <c r="E9" s="143"/>
      <c r="F9" s="32" t="s">
        <v>35</v>
      </c>
      <c r="G9" s="51">
        <v>110000190</v>
      </c>
      <c r="H9" s="143">
        <v>240</v>
      </c>
      <c r="I9" s="143"/>
      <c r="J9" s="144">
        <v>8000</v>
      </c>
      <c r="K9" s="144"/>
      <c r="L9" s="8">
        <v>8000</v>
      </c>
      <c r="M9" s="8">
        <f t="shared" si="0"/>
        <v>0</v>
      </c>
      <c r="N9" s="9">
        <f t="shared" si="1"/>
        <v>1</v>
      </c>
      <c r="O9" s="18" t="s">
        <v>27</v>
      </c>
    </row>
    <row r="10" spans="1:22" s="1" customFormat="1" ht="29.25" customHeight="1" x14ac:dyDescent="0.2">
      <c r="A10" s="154" t="s">
        <v>29</v>
      </c>
      <c r="B10" s="154"/>
      <c r="C10" s="138" t="s">
        <v>22</v>
      </c>
      <c r="D10" s="138"/>
      <c r="E10" s="138"/>
      <c r="F10" s="49" t="s">
        <v>30</v>
      </c>
      <c r="G10" s="49" t="s">
        <v>31</v>
      </c>
      <c r="H10" s="139" t="s">
        <v>0</v>
      </c>
      <c r="I10" s="139"/>
      <c r="J10" s="140">
        <f>J11+J12+J13+J14</f>
        <v>3481417</v>
      </c>
      <c r="K10" s="140"/>
      <c r="L10" s="5">
        <f>L11+L12+L13+L14</f>
        <v>3481416.44</v>
      </c>
      <c r="M10" s="5">
        <f t="shared" si="0"/>
        <v>0.56000000005587935</v>
      </c>
      <c r="N10" s="6">
        <f t="shared" si="1"/>
        <v>0.99999983914595691</v>
      </c>
      <c r="O10" s="6"/>
    </row>
    <row r="11" spans="1:22" s="1" customFormat="1" ht="25.5" customHeight="1" x14ac:dyDescent="0.2">
      <c r="A11" s="153" t="s">
        <v>25</v>
      </c>
      <c r="B11" s="153"/>
      <c r="C11" s="142" t="s">
        <v>22</v>
      </c>
      <c r="D11" s="142"/>
      <c r="E11" s="142"/>
      <c r="F11" s="51" t="s">
        <v>30</v>
      </c>
      <c r="G11" s="51" t="s">
        <v>32</v>
      </c>
      <c r="H11" s="143">
        <v>120</v>
      </c>
      <c r="I11" s="143"/>
      <c r="J11" s="144">
        <v>2336928</v>
      </c>
      <c r="K11" s="144"/>
      <c r="L11" s="8">
        <v>2336928</v>
      </c>
      <c r="M11" s="10">
        <f t="shared" si="0"/>
        <v>0</v>
      </c>
      <c r="N11" s="11">
        <f t="shared" si="1"/>
        <v>1</v>
      </c>
      <c r="O11" s="18" t="s">
        <v>27</v>
      </c>
    </row>
    <row r="12" spans="1:22" s="1" customFormat="1" ht="26.25" customHeight="1" x14ac:dyDescent="0.2">
      <c r="A12" s="153" t="s">
        <v>28</v>
      </c>
      <c r="B12" s="153"/>
      <c r="C12" s="142" t="s">
        <v>22</v>
      </c>
      <c r="D12" s="142"/>
      <c r="E12" s="142"/>
      <c r="F12" s="51" t="s">
        <v>30</v>
      </c>
      <c r="G12" s="32" t="s">
        <v>33</v>
      </c>
      <c r="H12" s="143">
        <v>240</v>
      </c>
      <c r="I12" s="143"/>
      <c r="J12" s="144">
        <v>1094489</v>
      </c>
      <c r="K12" s="144"/>
      <c r="L12" s="8">
        <v>1094489</v>
      </c>
      <c r="M12" s="10">
        <f t="shared" si="0"/>
        <v>0</v>
      </c>
      <c r="N12" s="11">
        <f t="shared" si="1"/>
        <v>1</v>
      </c>
      <c r="O12" s="18" t="s">
        <v>27</v>
      </c>
    </row>
    <row r="13" spans="1:22" s="1" customFormat="1" ht="14.25" customHeight="1" x14ac:dyDescent="0.2">
      <c r="A13" s="153" t="s">
        <v>34</v>
      </c>
      <c r="B13" s="153"/>
      <c r="C13" s="142" t="s">
        <v>22</v>
      </c>
      <c r="D13" s="142"/>
      <c r="E13" s="142"/>
      <c r="F13" s="51" t="s">
        <v>30</v>
      </c>
      <c r="G13" s="51" t="s">
        <v>33</v>
      </c>
      <c r="H13" s="143">
        <v>850</v>
      </c>
      <c r="I13" s="143"/>
      <c r="J13" s="144">
        <v>20000</v>
      </c>
      <c r="K13" s="144"/>
      <c r="L13" s="8">
        <v>19999.439999999999</v>
      </c>
      <c r="M13" s="10">
        <f t="shared" si="0"/>
        <v>0.56000000000130967</v>
      </c>
      <c r="N13" s="11">
        <f t="shared" si="1"/>
        <v>0.99997199999999997</v>
      </c>
      <c r="O13" s="18" t="s">
        <v>27</v>
      </c>
    </row>
    <row r="14" spans="1:22" s="1" customFormat="1" ht="27.75" customHeight="1" x14ac:dyDescent="0.2">
      <c r="A14" s="153" t="s">
        <v>28</v>
      </c>
      <c r="B14" s="153"/>
      <c r="C14" s="143" t="s">
        <v>22</v>
      </c>
      <c r="D14" s="143"/>
      <c r="E14" s="143"/>
      <c r="F14" s="32" t="s">
        <v>35</v>
      </c>
      <c r="G14" s="51" t="s">
        <v>33</v>
      </c>
      <c r="H14" s="143">
        <v>240</v>
      </c>
      <c r="I14" s="143"/>
      <c r="J14" s="144">
        <v>30000</v>
      </c>
      <c r="K14" s="144"/>
      <c r="L14" s="8">
        <v>30000</v>
      </c>
      <c r="M14" s="10">
        <f t="shared" si="0"/>
        <v>0</v>
      </c>
      <c r="N14" s="11">
        <f>L14/J14</f>
        <v>1</v>
      </c>
      <c r="O14" s="18" t="s">
        <v>27</v>
      </c>
    </row>
    <row r="15" spans="1:22" s="1" customFormat="1" ht="120" customHeight="1" x14ac:dyDescent="0.2">
      <c r="A15" s="155" t="s">
        <v>61</v>
      </c>
      <c r="B15" s="155"/>
      <c r="C15" s="156"/>
      <c r="D15" s="156"/>
      <c r="E15" s="156"/>
      <c r="F15" s="54"/>
      <c r="G15" s="54"/>
      <c r="H15" s="157"/>
      <c r="I15" s="157"/>
      <c r="J15" s="158">
        <f>J17</f>
        <v>300000</v>
      </c>
      <c r="K15" s="158"/>
      <c r="L15" s="13">
        <f>L17</f>
        <v>286530.7</v>
      </c>
      <c r="M15" s="13">
        <f>J15-L15</f>
        <v>13469.299999999988</v>
      </c>
      <c r="N15" s="14">
        <f>L15/J15</f>
        <v>0.95510233333333339</v>
      </c>
      <c r="O15" s="14"/>
    </row>
    <row r="16" spans="1:22" s="1" customFormat="1" ht="63" customHeight="1" x14ac:dyDescent="0.2">
      <c r="A16" s="141" t="s">
        <v>62</v>
      </c>
      <c r="B16" s="141"/>
      <c r="C16" s="142" t="s">
        <v>22</v>
      </c>
      <c r="D16" s="142"/>
      <c r="E16" s="142"/>
      <c r="F16" s="32" t="s">
        <v>49</v>
      </c>
      <c r="G16" s="32" t="s">
        <v>50</v>
      </c>
      <c r="H16" s="143" t="s">
        <v>0</v>
      </c>
      <c r="I16" s="143"/>
      <c r="J16" s="159">
        <f>J17</f>
        <v>300000</v>
      </c>
      <c r="K16" s="159"/>
      <c r="L16" s="15">
        <f>L17</f>
        <v>286530.7</v>
      </c>
      <c r="M16" s="19">
        <f>J16-L16</f>
        <v>13469.299999999988</v>
      </c>
      <c r="N16" s="20">
        <f>L16/J16</f>
        <v>0.95510233333333339</v>
      </c>
      <c r="O16" s="20"/>
    </row>
    <row r="17" spans="1:15" s="46" customFormat="1" ht="34.5" customHeight="1" x14ac:dyDescent="0.2">
      <c r="A17" s="171" t="s">
        <v>28</v>
      </c>
      <c r="B17" s="171"/>
      <c r="C17" s="172" t="s">
        <v>22</v>
      </c>
      <c r="D17" s="172"/>
      <c r="E17" s="172"/>
      <c r="F17" s="41" t="s">
        <v>49</v>
      </c>
      <c r="G17" s="41" t="s">
        <v>50</v>
      </c>
      <c r="H17" s="173">
        <v>240</v>
      </c>
      <c r="I17" s="173"/>
      <c r="J17" s="174">
        <v>300000</v>
      </c>
      <c r="K17" s="174"/>
      <c r="L17" s="42">
        <v>286530.7</v>
      </c>
      <c r="M17" s="43">
        <f>J17-L17</f>
        <v>13469.299999999988</v>
      </c>
      <c r="N17" s="44">
        <f>L17/J17</f>
        <v>0.95510233333333339</v>
      </c>
      <c r="O17" s="45" t="s">
        <v>27</v>
      </c>
    </row>
    <row r="18" spans="1:15" s="1" customFormat="1" ht="69.75" customHeight="1" x14ac:dyDescent="0.2">
      <c r="A18" s="137" t="s">
        <v>36</v>
      </c>
      <c r="B18" s="137"/>
      <c r="C18" s="138" t="s">
        <v>22</v>
      </c>
      <c r="D18" s="138"/>
      <c r="E18" s="138"/>
      <c r="F18" s="49" t="s">
        <v>37</v>
      </c>
      <c r="G18" s="33" t="s">
        <v>38</v>
      </c>
      <c r="H18" s="139" t="s">
        <v>0</v>
      </c>
      <c r="I18" s="139"/>
      <c r="J18" s="140">
        <f>J19+J20+J22+J21</f>
        <v>7593751</v>
      </c>
      <c r="K18" s="140"/>
      <c r="L18" s="5">
        <f>L19+L20+L22+L21</f>
        <v>7558400.3100000005</v>
      </c>
      <c r="M18" s="5">
        <f t="shared" si="0"/>
        <v>35350.689999999478</v>
      </c>
      <c r="N18" s="6">
        <f t="shared" si="1"/>
        <v>0.99534476571591568</v>
      </c>
      <c r="O18" s="6"/>
    </row>
    <row r="19" spans="1:15" s="1" customFormat="1" ht="20.25" customHeight="1" x14ac:dyDescent="0.2">
      <c r="A19" s="160" t="s">
        <v>39</v>
      </c>
      <c r="B19" s="161"/>
      <c r="C19" s="162" t="s">
        <v>22</v>
      </c>
      <c r="D19" s="163"/>
      <c r="E19" s="164"/>
      <c r="F19" s="51" t="s">
        <v>37</v>
      </c>
      <c r="G19" s="32" t="s">
        <v>71</v>
      </c>
      <c r="H19" s="165">
        <v>110</v>
      </c>
      <c r="I19" s="165"/>
      <c r="J19" s="144">
        <v>5486543</v>
      </c>
      <c r="K19" s="144"/>
      <c r="L19" s="8">
        <v>5486542.9900000002</v>
      </c>
      <c r="M19" s="10">
        <f>J19-L19</f>
        <v>9.9999997764825821E-3</v>
      </c>
      <c r="N19" s="11">
        <f>L19/J19</f>
        <v>0.99999999817735874</v>
      </c>
      <c r="O19" s="18" t="s">
        <v>27</v>
      </c>
    </row>
    <row r="20" spans="1:15" s="1" customFormat="1" ht="27.75" customHeight="1" x14ac:dyDescent="0.2">
      <c r="A20" s="166" t="s">
        <v>28</v>
      </c>
      <c r="B20" s="166"/>
      <c r="C20" s="167" t="s">
        <v>22</v>
      </c>
      <c r="D20" s="168"/>
      <c r="E20" s="169"/>
      <c r="F20" s="55" t="s">
        <v>37</v>
      </c>
      <c r="G20" s="34" t="s">
        <v>71</v>
      </c>
      <c r="H20" s="165">
        <v>240</v>
      </c>
      <c r="I20" s="165"/>
      <c r="J20" s="170">
        <v>799893.74</v>
      </c>
      <c r="K20" s="170"/>
      <c r="L20" s="12">
        <v>797893.74</v>
      </c>
      <c r="M20" s="10">
        <f t="shared" si="0"/>
        <v>2000</v>
      </c>
      <c r="N20" s="11">
        <f t="shared" si="1"/>
        <v>0.99749966789338795</v>
      </c>
      <c r="O20" s="18" t="s">
        <v>27</v>
      </c>
    </row>
    <row r="21" spans="1:15" s="1" customFormat="1" ht="21.75" customHeight="1" x14ac:dyDescent="0.2">
      <c r="A21" s="166" t="s">
        <v>34</v>
      </c>
      <c r="B21" s="166"/>
      <c r="C21" s="167" t="s">
        <v>22</v>
      </c>
      <c r="D21" s="168"/>
      <c r="E21" s="169"/>
      <c r="F21" s="55" t="s">
        <v>37</v>
      </c>
      <c r="G21" s="34" t="s">
        <v>71</v>
      </c>
      <c r="H21" s="165">
        <v>850</v>
      </c>
      <c r="I21" s="165"/>
      <c r="J21" s="170">
        <v>106.26</v>
      </c>
      <c r="K21" s="170"/>
      <c r="L21" s="12">
        <v>106.26</v>
      </c>
      <c r="M21" s="10">
        <f t="shared" si="0"/>
        <v>0</v>
      </c>
      <c r="N21" s="11">
        <f t="shared" si="1"/>
        <v>1</v>
      </c>
      <c r="O21" s="18" t="s">
        <v>27</v>
      </c>
    </row>
    <row r="22" spans="1:15" s="1" customFormat="1" ht="23.25" customHeight="1" x14ac:dyDescent="0.2">
      <c r="A22" s="160" t="s">
        <v>39</v>
      </c>
      <c r="B22" s="161"/>
      <c r="C22" s="162" t="s">
        <v>22</v>
      </c>
      <c r="D22" s="163"/>
      <c r="E22" s="164"/>
      <c r="F22" s="32" t="s">
        <v>40</v>
      </c>
      <c r="G22" s="32" t="s">
        <v>71</v>
      </c>
      <c r="H22" s="165">
        <v>110</v>
      </c>
      <c r="I22" s="165"/>
      <c r="J22" s="144">
        <v>1307208</v>
      </c>
      <c r="K22" s="144"/>
      <c r="L22" s="8">
        <v>1273857.32</v>
      </c>
      <c r="M22" s="10">
        <f t="shared" si="0"/>
        <v>33350.679999999935</v>
      </c>
      <c r="N22" s="11">
        <f t="shared" si="1"/>
        <v>0.97448709004228862</v>
      </c>
      <c r="O22" s="18" t="s">
        <v>27</v>
      </c>
    </row>
    <row r="23" spans="1:15" s="1" customFormat="1" ht="153.75" customHeight="1" x14ac:dyDescent="0.2">
      <c r="A23" s="155" t="s">
        <v>63</v>
      </c>
      <c r="B23" s="155"/>
      <c r="C23" s="156"/>
      <c r="D23" s="156"/>
      <c r="E23" s="156"/>
      <c r="F23" s="35"/>
      <c r="G23" s="35"/>
      <c r="H23" s="157" t="s">
        <v>0</v>
      </c>
      <c r="I23" s="157"/>
      <c r="J23" s="175">
        <f>J24</f>
        <v>192000</v>
      </c>
      <c r="K23" s="175"/>
      <c r="L23" s="28">
        <f>L24</f>
        <v>192000</v>
      </c>
      <c r="M23" s="28">
        <f>J23-L23</f>
        <v>0</v>
      </c>
      <c r="N23" s="29">
        <f>L23/J23</f>
        <v>1</v>
      </c>
      <c r="O23" s="14"/>
    </row>
    <row r="24" spans="1:15" s="1" customFormat="1" ht="27" customHeight="1" x14ac:dyDescent="0.2">
      <c r="A24" s="141" t="s">
        <v>28</v>
      </c>
      <c r="B24" s="141"/>
      <c r="C24" s="142" t="s">
        <v>22</v>
      </c>
      <c r="D24" s="142"/>
      <c r="E24" s="142"/>
      <c r="F24" s="32" t="s">
        <v>41</v>
      </c>
      <c r="G24" s="32" t="s">
        <v>42</v>
      </c>
      <c r="H24" s="143">
        <v>240</v>
      </c>
      <c r="I24" s="143"/>
      <c r="J24" s="176">
        <v>192000</v>
      </c>
      <c r="K24" s="176"/>
      <c r="L24" s="30">
        <v>192000</v>
      </c>
      <c r="M24" s="30">
        <f>J24-L24</f>
        <v>0</v>
      </c>
      <c r="N24" s="31">
        <f>L24/J24</f>
        <v>1</v>
      </c>
      <c r="O24" s="18" t="s">
        <v>27</v>
      </c>
    </row>
    <row r="25" spans="1:15" s="1" customFormat="1" ht="118.5" customHeight="1" x14ac:dyDescent="0.2">
      <c r="A25" s="155" t="s">
        <v>64</v>
      </c>
      <c r="B25" s="155"/>
      <c r="C25" s="156"/>
      <c r="D25" s="156"/>
      <c r="E25" s="156"/>
      <c r="F25" s="35"/>
      <c r="G25" s="35"/>
      <c r="H25" s="157" t="s">
        <v>0</v>
      </c>
      <c r="I25" s="157"/>
      <c r="J25" s="175">
        <f>J26</f>
        <v>10000</v>
      </c>
      <c r="K25" s="175"/>
      <c r="L25" s="28">
        <f>L26</f>
        <v>0</v>
      </c>
      <c r="M25" s="28">
        <f>J25-L25</f>
        <v>10000</v>
      </c>
      <c r="N25" s="29">
        <f>L25/J25</f>
        <v>0</v>
      </c>
      <c r="O25" s="14"/>
    </row>
    <row r="26" spans="1:15" s="1" customFormat="1" ht="27" customHeight="1" x14ac:dyDescent="0.2">
      <c r="A26" s="141" t="s">
        <v>28</v>
      </c>
      <c r="B26" s="141"/>
      <c r="C26" s="142" t="s">
        <v>22</v>
      </c>
      <c r="D26" s="142"/>
      <c r="E26" s="142"/>
      <c r="F26" s="32" t="s">
        <v>41</v>
      </c>
      <c r="G26" s="32" t="s">
        <v>42</v>
      </c>
      <c r="H26" s="143">
        <v>240</v>
      </c>
      <c r="I26" s="143"/>
      <c r="J26" s="176">
        <v>10000</v>
      </c>
      <c r="K26" s="176"/>
      <c r="L26" s="30">
        <v>0</v>
      </c>
      <c r="M26" s="30">
        <f>J26-L26</f>
        <v>10000</v>
      </c>
      <c r="N26" s="31">
        <f>L26/J26</f>
        <v>0</v>
      </c>
      <c r="O26" s="18" t="s">
        <v>27</v>
      </c>
    </row>
    <row r="27" spans="1:15" s="1" customFormat="1" ht="101.25" customHeight="1" x14ac:dyDescent="0.2">
      <c r="A27" s="155" t="s">
        <v>65</v>
      </c>
      <c r="B27" s="155"/>
      <c r="C27" s="156"/>
      <c r="D27" s="156"/>
      <c r="E27" s="156"/>
      <c r="F27" s="35"/>
      <c r="G27" s="54"/>
      <c r="H27" s="157"/>
      <c r="I27" s="157"/>
      <c r="J27" s="158">
        <f>J29+J31</f>
        <v>4987089.32</v>
      </c>
      <c r="K27" s="158"/>
      <c r="L27" s="13">
        <f>L29+L31</f>
        <v>4868457.4000000004</v>
      </c>
      <c r="M27" s="13">
        <f>M29</f>
        <v>118631.91999999993</v>
      </c>
      <c r="N27" s="14">
        <f t="shared" si="1"/>
        <v>0.9762121926462709</v>
      </c>
      <c r="O27" s="14"/>
    </row>
    <row r="28" spans="1:15" s="1" customFormat="1" ht="117.75" customHeight="1" x14ac:dyDescent="0.2">
      <c r="A28" s="141" t="s">
        <v>43</v>
      </c>
      <c r="B28" s="141"/>
      <c r="C28" s="142" t="s">
        <v>22</v>
      </c>
      <c r="D28" s="142"/>
      <c r="E28" s="142"/>
      <c r="F28" s="32" t="s">
        <v>44</v>
      </c>
      <c r="G28" s="32" t="s">
        <v>45</v>
      </c>
      <c r="H28" s="143" t="s">
        <v>0</v>
      </c>
      <c r="I28" s="143"/>
      <c r="J28" s="159">
        <f>J29</f>
        <v>1936430.42</v>
      </c>
      <c r="K28" s="159"/>
      <c r="L28" s="15">
        <f>L29</f>
        <v>1817798.5</v>
      </c>
      <c r="M28" s="15">
        <f>M29</f>
        <v>118631.91999999993</v>
      </c>
      <c r="N28" s="16">
        <f t="shared" si="1"/>
        <v>0.93873680212067734</v>
      </c>
      <c r="O28" s="16"/>
    </row>
    <row r="29" spans="1:15" s="1" customFormat="1" ht="29.25" customHeight="1" x14ac:dyDescent="0.2">
      <c r="A29" s="141" t="s">
        <v>28</v>
      </c>
      <c r="B29" s="141"/>
      <c r="C29" s="142" t="s">
        <v>22</v>
      </c>
      <c r="D29" s="142"/>
      <c r="E29" s="142"/>
      <c r="F29" s="32" t="s">
        <v>44</v>
      </c>
      <c r="G29" s="32" t="s">
        <v>45</v>
      </c>
      <c r="H29" s="143">
        <v>240</v>
      </c>
      <c r="I29" s="143"/>
      <c r="J29" s="144">
        <v>1936430.42</v>
      </c>
      <c r="K29" s="144"/>
      <c r="L29" s="8">
        <v>1817798.5</v>
      </c>
      <c r="M29" s="8">
        <f>J29-L29</f>
        <v>118631.91999999993</v>
      </c>
      <c r="N29" s="9">
        <f t="shared" si="1"/>
        <v>0.93873680212067734</v>
      </c>
      <c r="O29" s="18" t="s">
        <v>46</v>
      </c>
    </row>
    <row r="30" spans="1:15" s="1" customFormat="1" ht="67.5" customHeight="1" x14ac:dyDescent="0.2">
      <c r="A30" s="141" t="s">
        <v>76</v>
      </c>
      <c r="B30" s="141"/>
      <c r="C30" s="142" t="s">
        <v>22</v>
      </c>
      <c r="D30" s="142"/>
      <c r="E30" s="142"/>
      <c r="F30" s="32" t="s">
        <v>44</v>
      </c>
      <c r="G30" s="32" t="s">
        <v>77</v>
      </c>
      <c r="H30" s="143" t="s">
        <v>0</v>
      </c>
      <c r="I30" s="143"/>
      <c r="J30" s="159">
        <f>J31</f>
        <v>3050658.9</v>
      </c>
      <c r="K30" s="159"/>
      <c r="L30" s="15">
        <f>L31</f>
        <v>3050658.9</v>
      </c>
      <c r="M30" s="15">
        <f>M31</f>
        <v>0</v>
      </c>
      <c r="N30" s="16">
        <f t="shared" si="1"/>
        <v>1</v>
      </c>
      <c r="O30" s="16"/>
    </row>
    <row r="31" spans="1:15" s="1" customFormat="1" ht="29.25" customHeight="1" x14ac:dyDescent="0.2">
      <c r="A31" s="141" t="s">
        <v>28</v>
      </c>
      <c r="B31" s="141"/>
      <c r="C31" s="142" t="s">
        <v>22</v>
      </c>
      <c r="D31" s="142"/>
      <c r="E31" s="142"/>
      <c r="F31" s="32" t="s">
        <v>44</v>
      </c>
      <c r="G31" s="32" t="s">
        <v>77</v>
      </c>
      <c r="H31" s="143">
        <v>240</v>
      </c>
      <c r="I31" s="143"/>
      <c r="J31" s="144">
        <v>3050658.9</v>
      </c>
      <c r="K31" s="144"/>
      <c r="L31" s="8">
        <v>3050658.9</v>
      </c>
      <c r="M31" s="8">
        <f>J31-L31</f>
        <v>0</v>
      </c>
      <c r="N31" s="9">
        <f t="shared" si="1"/>
        <v>1</v>
      </c>
      <c r="O31" s="18" t="s">
        <v>46</v>
      </c>
    </row>
    <row r="32" spans="1:15" s="1" customFormat="1" ht="127.5" customHeight="1" x14ac:dyDescent="0.2">
      <c r="A32" s="177" t="s">
        <v>66</v>
      </c>
      <c r="B32" s="178"/>
      <c r="C32" s="179"/>
      <c r="D32" s="180"/>
      <c r="E32" s="181"/>
      <c r="F32" s="54"/>
      <c r="G32" s="54"/>
      <c r="H32" s="182"/>
      <c r="I32" s="183"/>
      <c r="J32" s="184">
        <f>J34</f>
        <v>209000</v>
      </c>
      <c r="K32" s="185"/>
      <c r="L32" s="13">
        <f>L34</f>
        <v>208700</v>
      </c>
      <c r="M32" s="13">
        <f t="shared" ref="M32:M49" si="2">J32-L32</f>
        <v>300</v>
      </c>
      <c r="N32" s="14">
        <f t="shared" si="1"/>
        <v>0.99856459330143543</v>
      </c>
      <c r="O32" s="14"/>
    </row>
    <row r="33" spans="1:15" s="1" customFormat="1" ht="63.75" customHeight="1" x14ac:dyDescent="0.2">
      <c r="A33" s="186" t="s">
        <v>67</v>
      </c>
      <c r="B33" s="187"/>
      <c r="C33" s="188" t="s">
        <v>22</v>
      </c>
      <c r="D33" s="163"/>
      <c r="E33" s="164"/>
      <c r="F33" s="51" t="s">
        <v>47</v>
      </c>
      <c r="G33" s="51" t="s">
        <v>48</v>
      </c>
      <c r="H33" s="189" t="s">
        <v>0</v>
      </c>
      <c r="I33" s="190"/>
      <c r="J33" s="191">
        <f>J34</f>
        <v>209000</v>
      </c>
      <c r="K33" s="192"/>
      <c r="L33" s="15">
        <f>L34</f>
        <v>208700</v>
      </c>
      <c r="M33" s="19">
        <f t="shared" si="2"/>
        <v>300</v>
      </c>
      <c r="N33" s="20">
        <f t="shared" si="1"/>
        <v>0.99856459330143543</v>
      </c>
      <c r="O33" s="20"/>
    </row>
    <row r="34" spans="1:15" s="1" customFormat="1" ht="51" customHeight="1" x14ac:dyDescent="0.2">
      <c r="A34" s="186" t="s">
        <v>28</v>
      </c>
      <c r="B34" s="187"/>
      <c r="C34" s="188" t="s">
        <v>22</v>
      </c>
      <c r="D34" s="163"/>
      <c r="E34" s="164"/>
      <c r="F34" s="51" t="s">
        <v>47</v>
      </c>
      <c r="G34" s="51" t="s">
        <v>48</v>
      </c>
      <c r="H34" s="189">
        <v>240</v>
      </c>
      <c r="I34" s="190"/>
      <c r="J34" s="193">
        <v>209000</v>
      </c>
      <c r="K34" s="194"/>
      <c r="L34" s="8">
        <v>208700</v>
      </c>
      <c r="M34" s="10">
        <f t="shared" si="2"/>
        <v>300</v>
      </c>
      <c r="N34" s="11">
        <f t="shared" si="1"/>
        <v>0.99856459330143543</v>
      </c>
      <c r="O34" s="18" t="s">
        <v>27</v>
      </c>
    </row>
    <row r="35" spans="1:15" s="1" customFormat="1" ht="51" customHeight="1" x14ac:dyDescent="0.2">
      <c r="A35" s="177" t="s">
        <v>78</v>
      </c>
      <c r="B35" s="178"/>
      <c r="C35" s="179"/>
      <c r="D35" s="180"/>
      <c r="E35" s="181"/>
      <c r="F35" s="54"/>
      <c r="G35" s="54"/>
      <c r="H35" s="182"/>
      <c r="I35" s="183"/>
      <c r="J35" s="184">
        <f>J37</f>
        <v>3474828</v>
      </c>
      <c r="K35" s="185"/>
      <c r="L35" s="13">
        <f>L37</f>
        <v>3474828</v>
      </c>
      <c r="M35" s="13">
        <f t="shared" si="2"/>
        <v>0</v>
      </c>
      <c r="N35" s="14">
        <f t="shared" si="1"/>
        <v>1</v>
      </c>
      <c r="O35" s="14"/>
    </row>
    <row r="36" spans="1:15" s="1" customFormat="1" ht="61.5" customHeight="1" x14ac:dyDescent="0.2">
      <c r="A36" s="186" t="s">
        <v>79</v>
      </c>
      <c r="B36" s="187"/>
      <c r="C36" s="188" t="s">
        <v>22</v>
      </c>
      <c r="D36" s="163"/>
      <c r="E36" s="164"/>
      <c r="F36" s="32" t="s">
        <v>80</v>
      </c>
      <c r="G36" s="51">
        <v>1100074990</v>
      </c>
      <c r="H36" s="189" t="s">
        <v>0</v>
      </c>
      <c r="I36" s="190"/>
      <c r="J36" s="191">
        <f>J37</f>
        <v>3474828</v>
      </c>
      <c r="K36" s="192"/>
      <c r="L36" s="15">
        <f>L37</f>
        <v>3474828</v>
      </c>
      <c r="M36" s="19">
        <f t="shared" si="2"/>
        <v>0</v>
      </c>
      <c r="N36" s="20">
        <f t="shared" si="1"/>
        <v>1</v>
      </c>
      <c r="O36" s="20"/>
    </row>
    <row r="37" spans="1:15" s="1" customFormat="1" ht="51" customHeight="1" x14ac:dyDescent="0.2">
      <c r="A37" s="186" t="s">
        <v>28</v>
      </c>
      <c r="B37" s="187"/>
      <c r="C37" s="188" t="s">
        <v>22</v>
      </c>
      <c r="D37" s="163"/>
      <c r="E37" s="164"/>
      <c r="F37" s="32" t="s">
        <v>80</v>
      </c>
      <c r="G37" s="51">
        <v>1100074990</v>
      </c>
      <c r="H37" s="189">
        <v>410</v>
      </c>
      <c r="I37" s="190"/>
      <c r="J37" s="193">
        <v>3474828</v>
      </c>
      <c r="K37" s="194"/>
      <c r="L37" s="8">
        <v>3474828</v>
      </c>
      <c r="M37" s="10">
        <f t="shared" si="2"/>
        <v>0</v>
      </c>
      <c r="N37" s="11">
        <f t="shared" si="1"/>
        <v>1</v>
      </c>
      <c r="O37" s="18" t="s">
        <v>27</v>
      </c>
    </row>
    <row r="38" spans="1:15" s="1" customFormat="1" ht="113.25" customHeight="1" x14ac:dyDescent="0.2">
      <c r="A38" s="155" t="s">
        <v>68</v>
      </c>
      <c r="B38" s="155"/>
      <c r="C38" s="156"/>
      <c r="D38" s="156"/>
      <c r="E38" s="156"/>
      <c r="F38" s="54"/>
      <c r="G38" s="54"/>
      <c r="H38" s="157" t="s">
        <v>0</v>
      </c>
      <c r="I38" s="157"/>
      <c r="J38" s="158">
        <f>J40+J42+J44+J46</f>
        <v>76274355.269999996</v>
      </c>
      <c r="K38" s="158"/>
      <c r="L38" s="13">
        <f>L40+L42+L44+L46</f>
        <v>42107656.579999998</v>
      </c>
      <c r="M38" s="13">
        <f t="shared" si="2"/>
        <v>34166698.689999998</v>
      </c>
      <c r="N38" s="14">
        <f t="shared" si="1"/>
        <v>0.55205522788026318</v>
      </c>
      <c r="O38" s="14"/>
    </row>
    <row r="39" spans="1:15" s="1" customFormat="1" ht="60.75" customHeight="1" x14ac:dyDescent="0.2">
      <c r="A39" s="141" t="s">
        <v>69</v>
      </c>
      <c r="B39" s="141"/>
      <c r="C39" s="142" t="s">
        <v>22</v>
      </c>
      <c r="D39" s="142"/>
      <c r="E39" s="142"/>
      <c r="F39" s="51" t="s">
        <v>40</v>
      </c>
      <c r="G39" s="51" t="s">
        <v>51</v>
      </c>
      <c r="H39" s="143" t="s">
        <v>0</v>
      </c>
      <c r="I39" s="143"/>
      <c r="J39" s="159">
        <f>J40</f>
        <v>9698541.4499999993</v>
      </c>
      <c r="K39" s="159"/>
      <c r="L39" s="15">
        <f>L40</f>
        <v>9616970.3200000003</v>
      </c>
      <c r="M39" s="19">
        <f t="shared" si="2"/>
        <v>81571.129999998957</v>
      </c>
      <c r="N39" s="20">
        <f t="shared" si="1"/>
        <v>0.99158934047758296</v>
      </c>
      <c r="O39" s="20"/>
    </row>
    <row r="40" spans="1:15" s="1" customFormat="1" ht="30.75" customHeight="1" x14ac:dyDescent="0.2">
      <c r="A40" s="141" t="s">
        <v>28</v>
      </c>
      <c r="B40" s="141"/>
      <c r="C40" s="142" t="s">
        <v>22</v>
      </c>
      <c r="D40" s="142"/>
      <c r="E40" s="142"/>
      <c r="F40" s="51" t="s">
        <v>40</v>
      </c>
      <c r="G40" s="51" t="s">
        <v>51</v>
      </c>
      <c r="H40" s="143">
        <v>240</v>
      </c>
      <c r="I40" s="143"/>
      <c r="J40" s="144">
        <v>9698541.4499999993</v>
      </c>
      <c r="K40" s="144"/>
      <c r="L40" s="8">
        <v>9616970.3200000003</v>
      </c>
      <c r="M40" s="10">
        <f t="shared" si="2"/>
        <v>81571.129999998957</v>
      </c>
      <c r="N40" s="11">
        <f t="shared" si="1"/>
        <v>0.99158934047758296</v>
      </c>
      <c r="O40" s="18" t="s">
        <v>27</v>
      </c>
    </row>
    <row r="41" spans="1:15" s="1" customFormat="1" ht="27" customHeight="1" x14ac:dyDescent="0.2">
      <c r="A41" s="141" t="s">
        <v>57</v>
      </c>
      <c r="B41" s="141"/>
      <c r="C41" s="142" t="s">
        <v>22</v>
      </c>
      <c r="D41" s="142"/>
      <c r="E41" s="142"/>
      <c r="F41" s="51" t="s">
        <v>40</v>
      </c>
      <c r="G41" s="51" t="s">
        <v>58</v>
      </c>
      <c r="H41" s="143"/>
      <c r="I41" s="143"/>
      <c r="J41" s="159">
        <f>J42</f>
        <v>6906416.4199999999</v>
      </c>
      <c r="K41" s="159"/>
      <c r="L41" s="15">
        <f>L42</f>
        <v>6837349.8600000003</v>
      </c>
      <c r="M41" s="19">
        <f t="shared" si="2"/>
        <v>69066.55999999959</v>
      </c>
      <c r="N41" s="20">
        <f t="shared" si="1"/>
        <v>0.98999965310519178</v>
      </c>
      <c r="O41" s="18" t="s">
        <v>27</v>
      </c>
    </row>
    <row r="42" spans="1:15" s="1" customFormat="1" ht="24.75" customHeight="1" x14ac:dyDescent="0.2">
      <c r="A42" s="141" t="s">
        <v>28</v>
      </c>
      <c r="B42" s="141"/>
      <c r="C42" s="142" t="s">
        <v>22</v>
      </c>
      <c r="D42" s="142"/>
      <c r="E42" s="142"/>
      <c r="F42" s="51" t="s">
        <v>40</v>
      </c>
      <c r="G42" s="51" t="s">
        <v>58</v>
      </c>
      <c r="H42" s="143">
        <v>240</v>
      </c>
      <c r="I42" s="143"/>
      <c r="J42" s="144">
        <v>6906416.4199999999</v>
      </c>
      <c r="K42" s="144"/>
      <c r="L42" s="8">
        <v>6837349.8600000003</v>
      </c>
      <c r="M42" s="10">
        <f t="shared" si="2"/>
        <v>69066.55999999959</v>
      </c>
      <c r="N42" s="11">
        <f t="shared" si="1"/>
        <v>0.98999965310519178</v>
      </c>
      <c r="O42" s="18" t="s">
        <v>27</v>
      </c>
    </row>
    <row r="43" spans="1:15" s="1" customFormat="1" ht="44.25" customHeight="1" x14ac:dyDescent="0.2">
      <c r="A43" s="141" t="s">
        <v>72</v>
      </c>
      <c r="B43" s="141"/>
      <c r="C43" s="142" t="s">
        <v>22</v>
      </c>
      <c r="D43" s="142"/>
      <c r="E43" s="142"/>
      <c r="F43" s="51" t="s">
        <v>40</v>
      </c>
      <c r="G43" s="51" t="s">
        <v>73</v>
      </c>
      <c r="H43" s="143"/>
      <c r="I43" s="143"/>
      <c r="J43" s="159">
        <f t="shared" ref="J43" si="3">J44</f>
        <v>9640000</v>
      </c>
      <c r="K43" s="159"/>
      <c r="L43" s="15">
        <f t="shared" ref="L43" si="4">L44</f>
        <v>9640000</v>
      </c>
      <c r="M43" s="19">
        <f t="shared" si="2"/>
        <v>0</v>
      </c>
      <c r="N43" s="20">
        <f t="shared" si="1"/>
        <v>1</v>
      </c>
      <c r="O43" s="18" t="s">
        <v>27</v>
      </c>
    </row>
    <row r="44" spans="1:15" s="1" customFormat="1" ht="30.75" customHeight="1" x14ac:dyDescent="0.2">
      <c r="A44" s="141" t="s">
        <v>28</v>
      </c>
      <c r="B44" s="141"/>
      <c r="C44" s="142" t="s">
        <v>22</v>
      </c>
      <c r="D44" s="142"/>
      <c r="E44" s="142"/>
      <c r="F44" s="51" t="s">
        <v>40</v>
      </c>
      <c r="G44" s="51" t="s">
        <v>73</v>
      </c>
      <c r="H44" s="143">
        <v>240</v>
      </c>
      <c r="I44" s="143"/>
      <c r="J44" s="144">
        <v>9640000</v>
      </c>
      <c r="K44" s="144"/>
      <c r="L44" s="8">
        <v>9640000</v>
      </c>
      <c r="M44" s="10">
        <f t="shared" si="2"/>
        <v>0</v>
      </c>
      <c r="N44" s="11">
        <f t="shared" si="1"/>
        <v>1</v>
      </c>
      <c r="O44" s="18" t="s">
        <v>27</v>
      </c>
    </row>
    <row r="45" spans="1:15" s="1" customFormat="1" ht="24.75" customHeight="1" x14ac:dyDescent="0.2">
      <c r="A45" s="141" t="s">
        <v>74</v>
      </c>
      <c r="B45" s="141"/>
      <c r="C45" s="142" t="s">
        <v>22</v>
      </c>
      <c r="D45" s="142"/>
      <c r="E45" s="142"/>
      <c r="F45" s="51" t="s">
        <v>40</v>
      </c>
      <c r="G45" s="51" t="s">
        <v>75</v>
      </c>
      <c r="H45" s="143"/>
      <c r="I45" s="143"/>
      <c r="J45" s="159">
        <f t="shared" ref="J45" si="5">J46</f>
        <v>50029397.399999999</v>
      </c>
      <c r="K45" s="159"/>
      <c r="L45" s="15">
        <f t="shared" ref="L45" si="6">L46</f>
        <v>16013336.4</v>
      </c>
      <c r="M45" s="19">
        <f t="shared" si="2"/>
        <v>34016061</v>
      </c>
      <c r="N45" s="20">
        <f t="shared" si="1"/>
        <v>0.32007853846346751</v>
      </c>
      <c r="O45" s="18" t="s">
        <v>27</v>
      </c>
    </row>
    <row r="46" spans="1:15" s="1" customFormat="1" ht="24.75" customHeight="1" x14ac:dyDescent="0.2">
      <c r="A46" s="141" t="s">
        <v>28</v>
      </c>
      <c r="B46" s="141"/>
      <c r="C46" s="142" t="s">
        <v>22</v>
      </c>
      <c r="D46" s="142"/>
      <c r="E46" s="142"/>
      <c r="F46" s="51" t="s">
        <v>40</v>
      </c>
      <c r="G46" s="51" t="s">
        <v>75</v>
      </c>
      <c r="H46" s="143">
        <v>240</v>
      </c>
      <c r="I46" s="143"/>
      <c r="J46" s="144">
        <v>50029397.399999999</v>
      </c>
      <c r="K46" s="144"/>
      <c r="L46" s="8">
        <v>16013336.4</v>
      </c>
      <c r="M46" s="10">
        <f t="shared" si="2"/>
        <v>34016061</v>
      </c>
      <c r="N46" s="11">
        <f t="shared" si="1"/>
        <v>0.32007853846346751</v>
      </c>
      <c r="O46" s="18" t="s">
        <v>27</v>
      </c>
    </row>
    <row r="47" spans="1:15" s="1" customFormat="1" ht="113.25" customHeight="1" x14ac:dyDescent="0.2">
      <c r="A47" s="155" t="s">
        <v>70</v>
      </c>
      <c r="B47" s="155"/>
      <c r="C47" s="156"/>
      <c r="D47" s="156"/>
      <c r="E47" s="156"/>
      <c r="F47" s="54"/>
      <c r="G47" s="54"/>
      <c r="H47" s="157" t="s">
        <v>0</v>
      </c>
      <c r="I47" s="157"/>
      <c r="J47" s="158">
        <f>J48</f>
        <v>250000</v>
      </c>
      <c r="K47" s="158"/>
      <c r="L47" s="13">
        <f>L48</f>
        <v>249019.55</v>
      </c>
      <c r="M47" s="13">
        <f t="shared" si="2"/>
        <v>980.45000000001164</v>
      </c>
      <c r="N47" s="14">
        <f t="shared" si="1"/>
        <v>0.99607819999999991</v>
      </c>
      <c r="O47" s="14"/>
    </row>
    <row r="48" spans="1:15" s="1" customFormat="1" ht="31.5" customHeight="1" x14ac:dyDescent="0.2">
      <c r="A48" s="141" t="s">
        <v>28</v>
      </c>
      <c r="B48" s="141"/>
      <c r="C48" s="142" t="s">
        <v>22</v>
      </c>
      <c r="D48" s="142"/>
      <c r="E48" s="142"/>
      <c r="F48" s="51" t="s">
        <v>52</v>
      </c>
      <c r="G48" s="51" t="s">
        <v>53</v>
      </c>
      <c r="H48" s="143">
        <v>240</v>
      </c>
      <c r="I48" s="143"/>
      <c r="J48" s="144">
        <v>250000</v>
      </c>
      <c r="K48" s="144"/>
      <c r="L48" s="8">
        <v>249019.55</v>
      </c>
      <c r="M48" s="10">
        <f t="shared" si="2"/>
        <v>980.45000000001164</v>
      </c>
      <c r="N48" s="11">
        <f>L48/J48</f>
        <v>0.99607819999999991</v>
      </c>
      <c r="O48" s="18" t="s">
        <v>27</v>
      </c>
    </row>
    <row r="49" spans="1:17" s="1" customFormat="1" ht="15.75" x14ac:dyDescent="0.2">
      <c r="A49" s="206" t="s">
        <v>54</v>
      </c>
      <c r="B49" s="206"/>
      <c r="C49" s="206"/>
      <c r="D49" s="206"/>
      <c r="E49" s="206"/>
      <c r="F49" s="206"/>
      <c r="G49" s="206"/>
      <c r="H49" s="206"/>
      <c r="I49" s="206"/>
      <c r="J49" s="144">
        <f>J7+J10+J18+J23+J27+J32+J15+J38+J47+J25+J35</f>
        <v>97581813.590000004</v>
      </c>
      <c r="K49" s="144"/>
      <c r="L49" s="8">
        <f>L7+L10+L18+L23+L27+L32+L15+L38+L47+L35</f>
        <v>63235344.399999991</v>
      </c>
      <c r="M49" s="8">
        <f t="shared" si="2"/>
        <v>34346469.190000013</v>
      </c>
      <c r="N49" s="9">
        <f>L49/J49</f>
        <v>0.6480238691370277</v>
      </c>
      <c r="O49" s="17"/>
    </row>
    <row r="50" spans="1:17" s="1" customFormat="1" ht="15" x14ac:dyDescent="0.2">
      <c r="A50" s="47"/>
      <c r="B50" s="37"/>
      <c r="C50" s="47"/>
      <c r="D50" s="47"/>
      <c r="E50" s="47"/>
      <c r="F50" s="47"/>
      <c r="G50" s="47"/>
      <c r="H50" s="47"/>
      <c r="I50" s="47"/>
      <c r="J50" s="57"/>
      <c r="K50" s="57"/>
    </row>
    <row r="51" spans="1:17" s="1" customFormat="1" ht="15.75" x14ac:dyDescent="0.2">
      <c r="A51" s="47"/>
      <c r="B51" s="200" t="s">
        <v>55</v>
      </c>
      <c r="C51" s="200"/>
      <c r="D51" s="200"/>
      <c r="E51" s="200"/>
      <c r="F51" s="200"/>
      <c r="G51" s="200"/>
      <c r="H51" s="200"/>
      <c r="I51" s="200"/>
      <c r="J51" s="200"/>
      <c r="K51" s="200"/>
      <c r="L51" s="200"/>
    </row>
    <row r="52" spans="1:17" s="1" customFormat="1" ht="15" x14ac:dyDescent="0.2">
      <c r="A52" s="47"/>
      <c r="B52" s="47"/>
      <c r="C52" s="47"/>
      <c r="D52" s="47"/>
      <c r="E52" s="47"/>
      <c r="F52" s="47"/>
      <c r="G52" s="47"/>
      <c r="H52" s="47"/>
      <c r="I52" s="47"/>
      <c r="J52" s="201"/>
      <c r="K52" s="201"/>
    </row>
    <row r="53" spans="1:17" s="1" customFormat="1" ht="15.75" x14ac:dyDescent="0.2">
      <c r="A53" s="200" t="s">
        <v>56</v>
      </c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1"/>
      <c r="M53" s="21"/>
      <c r="N53" s="40"/>
    </row>
    <row r="54" spans="1:17" s="1" customFormat="1" ht="15.75" x14ac:dyDescent="0.25">
      <c r="A54" s="200" t="s">
        <v>59</v>
      </c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2"/>
      <c r="M54" s="21"/>
      <c r="N54" s="40"/>
    </row>
    <row r="55" spans="1:17" s="1" customFormat="1" ht="14.25" x14ac:dyDescent="0.2">
      <c r="A55" s="202"/>
      <c r="B55" s="202"/>
      <c r="C55" s="202"/>
      <c r="D55" s="202"/>
      <c r="E55" s="202"/>
      <c r="F55" s="202"/>
      <c r="G55" s="202"/>
      <c r="H55" s="202"/>
      <c r="I55" s="202"/>
      <c r="J55" s="202"/>
      <c r="K55" s="202"/>
    </row>
    <row r="56" spans="1:17" s="1" customFormat="1" x14ac:dyDescent="0.2">
      <c r="A56" s="203"/>
      <c r="B56" s="203"/>
      <c r="C56" s="204"/>
      <c r="D56" s="204"/>
      <c r="E56" s="204"/>
      <c r="F56" s="204"/>
      <c r="G56" s="204"/>
      <c r="H56" s="204"/>
      <c r="I56" s="204"/>
      <c r="J56" s="205"/>
      <c r="K56" s="205"/>
      <c r="L56" s="205"/>
      <c r="M56" s="205"/>
      <c r="N56" s="205"/>
      <c r="O56" s="205"/>
      <c r="P56" s="205"/>
      <c r="Q56" s="56"/>
    </row>
    <row r="57" spans="1:17" s="1" customFormat="1" x14ac:dyDescent="0.2">
      <c r="A57" s="195" t="s">
        <v>0</v>
      </c>
      <c r="B57" s="195"/>
      <c r="C57" s="56"/>
      <c r="D57" s="196"/>
      <c r="E57" s="196"/>
      <c r="F57" s="196"/>
      <c r="G57" s="196"/>
      <c r="H57" s="196"/>
      <c r="I57" s="56"/>
      <c r="J57" s="197"/>
      <c r="K57" s="197"/>
      <c r="L57" s="197"/>
      <c r="M57" s="197"/>
      <c r="N57" s="197"/>
      <c r="O57" s="197"/>
      <c r="P57" s="198"/>
      <c r="Q57" s="198"/>
    </row>
    <row r="58" spans="1:17" s="1" customFormat="1" x14ac:dyDescent="0.2">
      <c r="A58" s="199"/>
      <c r="B58" s="199"/>
      <c r="C58" s="199"/>
      <c r="D58" s="199"/>
      <c r="E58" s="199"/>
      <c r="F58" s="199"/>
      <c r="G58" s="199"/>
      <c r="H58" s="199"/>
      <c r="I58" s="199"/>
      <c r="J58" s="199"/>
      <c r="K58" s="199"/>
    </row>
  </sheetData>
  <mergeCells count="198">
    <mergeCell ref="A5:B5"/>
    <mergeCell ref="C5:E5"/>
    <mergeCell ref="H5:I5"/>
    <mergeCell ref="J5:K5"/>
    <mergeCell ref="A6:B6"/>
    <mergeCell ref="C6:E6"/>
    <mergeCell ref="H6:I6"/>
    <mergeCell ref="J6:K6"/>
    <mergeCell ref="A1:H1"/>
    <mergeCell ref="A2:K2"/>
    <mergeCell ref="A3:B4"/>
    <mergeCell ref="C3:I3"/>
    <mergeCell ref="J3:K4"/>
    <mergeCell ref="C4:E4"/>
    <mergeCell ref="H4:I4"/>
    <mergeCell ref="A9:B9"/>
    <mergeCell ref="C9:E9"/>
    <mergeCell ref="H9:I9"/>
    <mergeCell ref="J9:K9"/>
    <mergeCell ref="A10:B10"/>
    <mergeCell ref="C10:E10"/>
    <mergeCell ref="H10:I10"/>
    <mergeCell ref="J10:K10"/>
    <mergeCell ref="A7:B7"/>
    <mergeCell ref="C7:E7"/>
    <mergeCell ref="H7:I7"/>
    <mergeCell ref="J7:K7"/>
    <mergeCell ref="A8:B8"/>
    <mergeCell ref="C8:E8"/>
    <mergeCell ref="H8:I8"/>
    <mergeCell ref="J8:K8"/>
    <mergeCell ref="A13:B13"/>
    <mergeCell ref="C13:E13"/>
    <mergeCell ref="H13:I13"/>
    <mergeCell ref="J13:K13"/>
    <mergeCell ref="A14:B14"/>
    <mergeCell ref="C14:E14"/>
    <mergeCell ref="H14:I14"/>
    <mergeCell ref="J14:K14"/>
    <mergeCell ref="A11:B11"/>
    <mergeCell ref="C11:E11"/>
    <mergeCell ref="H11:I11"/>
    <mergeCell ref="J11:K11"/>
    <mergeCell ref="A12:B12"/>
    <mergeCell ref="C12:E12"/>
    <mergeCell ref="H12:I12"/>
    <mergeCell ref="J12:K12"/>
    <mergeCell ref="A17:B17"/>
    <mergeCell ref="C17:E17"/>
    <mergeCell ref="H17:I17"/>
    <mergeCell ref="J17:K17"/>
    <mergeCell ref="A18:B18"/>
    <mergeCell ref="C18:E18"/>
    <mergeCell ref="H18:I18"/>
    <mergeCell ref="J18:K18"/>
    <mergeCell ref="A15:B15"/>
    <mergeCell ref="C15:E15"/>
    <mergeCell ref="H15:I15"/>
    <mergeCell ref="J15:K15"/>
    <mergeCell ref="A16:B16"/>
    <mergeCell ref="C16:E16"/>
    <mergeCell ref="H16:I16"/>
    <mergeCell ref="J16:K16"/>
    <mergeCell ref="A21:B21"/>
    <mergeCell ref="C21:E21"/>
    <mergeCell ref="H21:I21"/>
    <mergeCell ref="J21:K21"/>
    <mergeCell ref="A22:B22"/>
    <mergeCell ref="C22:E22"/>
    <mergeCell ref="H22:I22"/>
    <mergeCell ref="J22:K22"/>
    <mergeCell ref="A19:B19"/>
    <mergeCell ref="C19:E19"/>
    <mergeCell ref="H19:I19"/>
    <mergeCell ref="J19:K19"/>
    <mergeCell ref="A20:B20"/>
    <mergeCell ref="C20:E20"/>
    <mergeCell ref="H20:I20"/>
    <mergeCell ref="J20:K20"/>
    <mergeCell ref="A25:B25"/>
    <mergeCell ref="C25:E25"/>
    <mergeCell ref="H25:I25"/>
    <mergeCell ref="J25:K25"/>
    <mergeCell ref="A26:B26"/>
    <mergeCell ref="C26:E26"/>
    <mergeCell ref="H26:I26"/>
    <mergeCell ref="J26:K26"/>
    <mergeCell ref="A23:B23"/>
    <mergeCell ref="C23:E23"/>
    <mergeCell ref="H23:I23"/>
    <mergeCell ref="J23:K23"/>
    <mergeCell ref="A24:B24"/>
    <mergeCell ref="C24:E24"/>
    <mergeCell ref="H24:I24"/>
    <mergeCell ref="J24:K24"/>
    <mergeCell ref="A29:B29"/>
    <mergeCell ref="C29:E29"/>
    <mergeCell ref="H29:I29"/>
    <mergeCell ref="J29:K29"/>
    <mergeCell ref="A30:B30"/>
    <mergeCell ref="C30:E30"/>
    <mergeCell ref="H30:I30"/>
    <mergeCell ref="J30:K30"/>
    <mergeCell ref="A27:B27"/>
    <mergeCell ref="C27:E27"/>
    <mergeCell ref="H27:I27"/>
    <mergeCell ref="J27:K27"/>
    <mergeCell ref="A28:B28"/>
    <mergeCell ref="C28:E28"/>
    <mergeCell ref="H28:I28"/>
    <mergeCell ref="J28:K28"/>
    <mergeCell ref="A33:B33"/>
    <mergeCell ref="C33:E33"/>
    <mergeCell ref="H33:I33"/>
    <mergeCell ref="J33:K33"/>
    <mergeCell ref="A34:B34"/>
    <mergeCell ref="C34:E34"/>
    <mergeCell ref="H34:I34"/>
    <mergeCell ref="J34:K34"/>
    <mergeCell ref="A31:B31"/>
    <mergeCell ref="C31:E31"/>
    <mergeCell ref="H31:I31"/>
    <mergeCell ref="J31:K31"/>
    <mergeCell ref="A32:B32"/>
    <mergeCell ref="C32:E32"/>
    <mergeCell ref="H32:I32"/>
    <mergeCell ref="J32:K32"/>
    <mergeCell ref="A37:B37"/>
    <mergeCell ref="C37:E37"/>
    <mergeCell ref="H37:I37"/>
    <mergeCell ref="J37:K37"/>
    <mergeCell ref="A38:B38"/>
    <mergeCell ref="C38:E38"/>
    <mergeCell ref="H38:I38"/>
    <mergeCell ref="J38:K38"/>
    <mergeCell ref="A35:B35"/>
    <mergeCell ref="C35:E35"/>
    <mergeCell ref="H35:I35"/>
    <mergeCell ref="J35:K35"/>
    <mergeCell ref="A36:B36"/>
    <mergeCell ref="C36:E36"/>
    <mergeCell ref="H36:I36"/>
    <mergeCell ref="J36:K36"/>
    <mergeCell ref="A41:B41"/>
    <mergeCell ref="C41:E41"/>
    <mergeCell ref="H41:I41"/>
    <mergeCell ref="J41:K41"/>
    <mergeCell ref="A42:B42"/>
    <mergeCell ref="C42:E42"/>
    <mergeCell ref="H42:I42"/>
    <mergeCell ref="J42:K42"/>
    <mergeCell ref="A39:B39"/>
    <mergeCell ref="C39:E39"/>
    <mergeCell ref="H39:I39"/>
    <mergeCell ref="J39:K39"/>
    <mergeCell ref="A40:B40"/>
    <mergeCell ref="C40:E40"/>
    <mergeCell ref="H40:I40"/>
    <mergeCell ref="J40:K40"/>
    <mergeCell ref="A45:B45"/>
    <mergeCell ref="C45:E45"/>
    <mergeCell ref="H45:I45"/>
    <mergeCell ref="J45:K45"/>
    <mergeCell ref="A46:B46"/>
    <mergeCell ref="C46:E46"/>
    <mergeCell ref="H46:I46"/>
    <mergeCell ref="J46:K46"/>
    <mergeCell ref="A43:B43"/>
    <mergeCell ref="C43:E43"/>
    <mergeCell ref="H43:I43"/>
    <mergeCell ref="J43:K43"/>
    <mergeCell ref="A44:B44"/>
    <mergeCell ref="C44:E44"/>
    <mergeCell ref="H44:I44"/>
    <mergeCell ref="J44:K44"/>
    <mergeCell ref="A49:I49"/>
    <mergeCell ref="J49:K49"/>
    <mergeCell ref="B51:L51"/>
    <mergeCell ref="J52:K52"/>
    <mergeCell ref="A53:K53"/>
    <mergeCell ref="A54:K54"/>
    <mergeCell ref="A47:B47"/>
    <mergeCell ref="C47:E47"/>
    <mergeCell ref="H47:I47"/>
    <mergeCell ref="J47:K47"/>
    <mergeCell ref="A48:B48"/>
    <mergeCell ref="C48:E48"/>
    <mergeCell ref="H48:I48"/>
    <mergeCell ref="J48:K48"/>
    <mergeCell ref="A58:K58"/>
    <mergeCell ref="A55:K55"/>
    <mergeCell ref="A56:B56"/>
    <mergeCell ref="C56:I56"/>
    <mergeCell ref="J56:P56"/>
    <mergeCell ref="A57:B57"/>
    <mergeCell ref="D57:H57"/>
    <mergeCell ref="J57:O57"/>
    <mergeCell ref="P57:Q57"/>
  </mergeCells>
  <pageMargins left="0.7" right="0.7" top="0.75" bottom="0.75" header="0.3" footer="0.3"/>
  <pageSetup paperSize="9" scale="4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ноябрь</vt:lpstr>
      <vt:lpstr>октябрь (2)</vt:lpstr>
      <vt:lpstr>сентябрь</vt:lpstr>
      <vt:lpstr>июнь 2023 (3)</vt:lpstr>
      <vt:lpstr>Лист1</vt:lpstr>
      <vt:lpstr>май 2023 (2)</vt:lpstr>
      <vt:lpstr>март 2023</vt:lpstr>
      <vt:lpstr>декабрь 2022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2023-12-04T08:20:31Z</dcterms:modified>
</cp:coreProperties>
</file>